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2.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drawings/drawing4.xml" ContentType="application/vnd.openxmlformats-officedocument.drawing+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DieseArbeitsmappe"/>
  <mc:AlternateContent xmlns:mc="http://schemas.openxmlformats.org/markup-compatibility/2006">
    <mc:Choice Requires="x15">
      <x15ac:absPath xmlns:x15ac="http://schemas.microsoft.com/office/spreadsheetml/2010/11/ac" url="https://d.docs.live.net/cec4485ee61b5612/Desktop/"/>
    </mc:Choice>
  </mc:AlternateContent>
  <xr:revisionPtr revIDLastSave="36" documentId="11_2C030053DBF59CCC4C657F9773B94CFABD3848A7" xr6:coauthVersionLast="45" xr6:coauthVersionMax="45" xr10:uidLastSave="{305DFC65-ACE0-4EB0-BF1D-557AC6ECD61E}"/>
  <bookViews>
    <workbookView xWindow="-110" yWindow="-110" windowWidth="19420" windowHeight="11020" xr2:uid="{00000000-000D-0000-FFFF-FFFF00000000}"/>
  </bookViews>
  <sheets>
    <sheet name="2020" sheetId="14" r:id="rId1"/>
    <sheet name="Entwicklung" sheetId="5" r:id="rId2"/>
    <sheet name="2014" sheetId="11" r:id="rId3"/>
    <sheet name="2009" sheetId="10" r:id="rId4"/>
    <sheet name="2004" sheetId="12" r:id="rId5"/>
    <sheet name="1999" sheetId="9" r:id="rId6"/>
    <sheet name="1994" sheetId="7" r:id="rId7"/>
    <sheet name="1989" sheetId="6" r:id="rId8"/>
    <sheet name="1984" sheetId="4" r:id="rId9"/>
    <sheet name="1979" sheetId="3" r:id="rId10"/>
    <sheet name="1975" sheetId="2" r:id="rId11"/>
    <sheet name="1970" sheetId="1" r:id="rId12"/>
    <sheet name="Hinweise" sheetId="13" r:id="rId13"/>
  </sheets>
  <calcPr calcId="181029"/>
</workbook>
</file>

<file path=xl/calcChain.xml><?xml version="1.0" encoding="utf-8"?>
<calcChain xmlns="http://schemas.openxmlformats.org/spreadsheetml/2006/main">
  <c r="C307" i="5" l="1"/>
  <c r="C304" i="5"/>
  <c r="C303" i="5"/>
  <c r="D304" i="5"/>
  <c r="D303" i="5"/>
  <c r="E305" i="5"/>
  <c r="E304" i="5"/>
  <c r="E303" i="5"/>
  <c r="F306" i="5"/>
  <c r="F304" i="5"/>
  <c r="F303" i="5"/>
  <c r="G306" i="5"/>
  <c r="G305" i="5"/>
  <c r="G304" i="5"/>
  <c r="G303" i="5"/>
  <c r="H306" i="5"/>
  <c r="H305" i="5"/>
  <c r="H304" i="5"/>
  <c r="H303" i="5"/>
  <c r="I306" i="5"/>
  <c r="I305" i="5"/>
  <c r="I304" i="5"/>
  <c r="I303" i="5"/>
  <c r="J306" i="5"/>
  <c r="J305" i="5"/>
  <c r="J304" i="5"/>
  <c r="J303" i="5"/>
  <c r="K306" i="5"/>
  <c r="K305" i="5"/>
  <c r="K304" i="5"/>
  <c r="K303" i="5"/>
  <c r="L306" i="5"/>
  <c r="L305" i="5"/>
  <c r="L304" i="5"/>
  <c r="L303" i="5"/>
  <c r="M306" i="5"/>
  <c r="M305" i="5"/>
  <c r="M304" i="5"/>
  <c r="M303" i="5"/>
  <c r="B301" i="5"/>
  <c r="C282" i="5"/>
  <c r="C279" i="5"/>
  <c r="C278" i="5"/>
  <c r="D279" i="5"/>
  <c r="D278" i="5"/>
  <c r="E280" i="5"/>
  <c r="E279" i="5"/>
  <c r="E278" i="5"/>
  <c r="F281" i="5"/>
  <c r="F279" i="5"/>
  <c r="F278" i="5"/>
  <c r="G281" i="5"/>
  <c r="G280" i="5"/>
  <c r="G279" i="5"/>
  <c r="G278" i="5"/>
  <c r="H281" i="5"/>
  <c r="H280" i="5"/>
  <c r="H279" i="5"/>
  <c r="H278" i="5"/>
  <c r="I281" i="5"/>
  <c r="I280" i="5"/>
  <c r="I279" i="5"/>
  <c r="I278" i="5"/>
  <c r="J281" i="5"/>
  <c r="J280" i="5"/>
  <c r="J279" i="5"/>
  <c r="J278" i="5"/>
  <c r="K281" i="5"/>
  <c r="K280" i="5"/>
  <c r="K279" i="5"/>
  <c r="K278" i="5"/>
  <c r="L281" i="5"/>
  <c r="L280" i="5"/>
  <c r="L279" i="5"/>
  <c r="L278" i="5"/>
  <c r="M281" i="5"/>
  <c r="M280" i="5"/>
  <c r="M279" i="5"/>
  <c r="M278" i="5"/>
  <c r="B276" i="5"/>
  <c r="C257" i="5"/>
  <c r="C254" i="5"/>
  <c r="C253" i="5"/>
  <c r="D254" i="5"/>
  <c r="D253" i="5"/>
  <c r="E255" i="5"/>
  <c r="E254" i="5"/>
  <c r="E253" i="5"/>
  <c r="F256" i="5"/>
  <c r="F254" i="5"/>
  <c r="F253" i="5"/>
  <c r="G256" i="5"/>
  <c r="G255" i="5"/>
  <c r="G254" i="5"/>
  <c r="G253" i="5"/>
  <c r="H256" i="5"/>
  <c r="H255" i="5"/>
  <c r="H254" i="5"/>
  <c r="H253" i="5"/>
  <c r="I256" i="5"/>
  <c r="I255" i="5"/>
  <c r="I254" i="5"/>
  <c r="I253" i="5"/>
  <c r="J256" i="5"/>
  <c r="J255" i="5"/>
  <c r="J254" i="5"/>
  <c r="J253" i="5"/>
  <c r="K256" i="5"/>
  <c r="K255" i="5"/>
  <c r="K254" i="5"/>
  <c r="K253" i="5"/>
  <c r="L256" i="5"/>
  <c r="L255" i="5"/>
  <c r="L254" i="5"/>
  <c r="L253" i="5"/>
  <c r="M256" i="5"/>
  <c r="M255" i="5"/>
  <c r="M254" i="5"/>
  <c r="M253" i="5"/>
  <c r="B251" i="5"/>
  <c r="C232" i="5"/>
  <c r="C229" i="5"/>
  <c r="C228" i="5"/>
  <c r="D229" i="5"/>
  <c r="D228" i="5"/>
  <c r="E230" i="5"/>
  <c r="E229" i="5"/>
  <c r="E228" i="5"/>
  <c r="F231" i="5"/>
  <c r="F229" i="5"/>
  <c r="F228" i="5"/>
  <c r="G231" i="5"/>
  <c r="G230" i="5"/>
  <c r="G229" i="5"/>
  <c r="G228" i="5"/>
  <c r="H231" i="5"/>
  <c r="H230" i="5"/>
  <c r="H229" i="5"/>
  <c r="H228" i="5"/>
  <c r="I231" i="5"/>
  <c r="I230" i="5"/>
  <c r="I229" i="5"/>
  <c r="I228" i="5"/>
  <c r="J231" i="5"/>
  <c r="J230" i="5"/>
  <c r="J229" i="5"/>
  <c r="J228" i="5"/>
  <c r="K231" i="5"/>
  <c r="K230" i="5"/>
  <c r="K229" i="5"/>
  <c r="K228" i="5"/>
  <c r="L231" i="5"/>
  <c r="L230" i="5"/>
  <c r="L229" i="5"/>
  <c r="L228" i="5"/>
  <c r="M231" i="5"/>
  <c r="M230" i="5"/>
  <c r="M229" i="5"/>
  <c r="M228" i="5"/>
  <c r="B226" i="5"/>
  <c r="B201" i="5"/>
  <c r="B176" i="5"/>
  <c r="B151" i="5"/>
  <c r="B126" i="5"/>
  <c r="B101" i="5"/>
  <c r="B76" i="5"/>
  <c r="B51" i="5"/>
  <c r="B1" i="5"/>
  <c r="B26" i="5"/>
  <c r="C207" i="5" l="1"/>
  <c r="C204" i="5"/>
  <c r="C203" i="5"/>
  <c r="D204" i="5"/>
  <c r="D203" i="5"/>
  <c r="E205" i="5"/>
  <c r="E204" i="5"/>
  <c r="E203" i="5"/>
  <c r="F206" i="5"/>
  <c r="F204" i="5"/>
  <c r="F203" i="5"/>
  <c r="G206" i="5"/>
  <c r="G205" i="5"/>
  <c r="G204" i="5"/>
  <c r="G203" i="5"/>
  <c r="H206" i="5"/>
  <c r="H205" i="5"/>
  <c r="H204" i="5"/>
  <c r="H203" i="5"/>
  <c r="I206" i="5"/>
  <c r="I205" i="5"/>
  <c r="I204" i="5"/>
  <c r="I203" i="5"/>
  <c r="J206" i="5"/>
  <c r="J205" i="5"/>
  <c r="J204" i="5"/>
  <c r="J203" i="5"/>
  <c r="K206" i="5"/>
  <c r="K205" i="5"/>
  <c r="K204" i="5"/>
  <c r="K203" i="5"/>
  <c r="L206" i="5"/>
  <c r="L205" i="5"/>
  <c r="L204" i="5"/>
  <c r="L203" i="5"/>
  <c r="M206" i="5"/>
  <c r="M205" i="5"/>
  <c r="M204" i="5"/>
  <c r="M203" i="5"/>
  <c r="C182" i="5"/>
  <c r="C179" i="5"/>
  <c r="C178" i="5"/>
  <c r="D179" i="5"/>
  <c r="D178" i="5"/>
  <c r="E180" i="5"/>
  <c r="E179" i="5"/>
  <c r="E178" i="5"/>
  <c r="F181" i="5"/>
  <c r="F179" i="5"/>
  <c r="F178" i="5"/>
  <c r="G181" i="5"/>
  <c r="G180" i="5"/>
  <c r="G179" i="5"/>
  <c r="G178" i="5"/>
  <c r="H181" i="5"/>
  <c r="H180" i="5"/>
  <c r="H179" i="5"/>
  <c r="H178" i="5"/>
  <c r="I181" i="5"/>
  <c r="I180" i="5"/>
  <c r="I179" i="5"/>
  <c r="I178" i="5"/>
  <c r="J181" i="5"/>
  <c r="J180" i="5"/>
  <c r="J179" i="5"/>
  <c r="J178" i="5"/>
  <c r="K181" i="5"/>
  <c r="K180" i="5"/>
  <c r="K179" i="5"/>
  <c r="K178" i="5"/>
  <c r="L181" i="5"/>
  <c r="L180" i="5"/>
  <c r="L179" i="5"/>
  <c r="L178" i="5"/>
  <c r="M181" i="5"/>
  <c r="M180" i="5"/>
  <c r="M179" i="5"/>
  <c r="M178" i="5"/>
  <c r="C157" i="5"/>
  <c r="C154" i="5"/>
  <c r="C153" i="5"/>
  <c r="D154" i="5"/>
  <c r="D153" i="5"/>
  <c r="E155" i="5"/>
  <c r="E154" i="5"/>
  <c r="E153" i="5"/>
  <c r="F156" i="5"/>
  <c r="F154" i="5"/>
  <c r="F153" i="5"/>
  <c r="G156" i="5"/>
  <c r="G155" i="5"/>
  <c r="G154" i="5"/>
  <c r="G153" i="5"/>
  <c r="H156" i="5"/>
  <c r="H155" i="5"/>
  <c r="H154" i="5"/>
  <c r="H153" i="5"/>
  <c r="I156" i="5"/>
  <c r="I155" i="5"/>
  <c r="I154" i="5"/>
  <c r="I153" i="5"/>
  <c r="J156" i="5"/>
  <c r="J155" i="5"/>
  <c r="J154" i="5"/>
  <c r="J153" i="5"/>
  <c r="K156" i="5"/>
  <c r="K155" i="5"/>
  <c r="K154" i="5"/>
  <c r="K153" i="5"/>
  <c r="L156" i="5"/>
  <c r="L155" i="5"/>
  <c r="L154" i="5"/>
  <c r="L153" i="5"/>
  <c r="M156" i="5"/>
  <c r="M155" i="5"/>
  <c r="M154" i="5"/>
  <c r="M153" i="5"/>
  <c r="C132" i="5"/>
  <c r="C129" i="5"/>
  <c r="C128" i="5"/>
  <c r="D129" i="5"/>
  <c r="D128" i="5"/>
  <c r="E130" i="5"/>
  <c r="E129" i="5"/>
  <c r="E128" i="5"/>
  <c r="F131" i="5"/>
  <c r="F129" i="5"/>
  <c r="F128" i="5"/>
  <c r="G131" i="5"/>
  <c r="G130" i="5"/>
  <c r="G129" i="5"/>
  <c r="G128" i="5"/>
  <c r="H131" i="5"/>
  <c r="H130" i="5"/>
  <c r="H129" i="5"/>
  <c r="H128" i="5"/>
  <c r="I131" i="5"/>
  <c r="I130" i="5"/>
  <c r="I129" i="5"/>
  <c r="I128" i="5"/>
  <c r="J131" i="5"/>
  <c r="J130" i="5"/>
  <c r="J129" i="5"/>
  <c r="J128" i="5"/>
  <c r="K131" i="5"/>
  <c r="K130" i="5"/>
  <c r="K129" i="5"/>
  <c r="K128" i="5"/>
  <c r="L131" i="5"/>
  <c r="L130" i="5"/>
  <c r="L129" i="5"/>
  <c r="L128" i="5"/>
  <c r="M131" i="5"/>
  <c r="M130" i="5"/>
  <c r="M129" i="5"/>
  <c r="M128" i="5"/>
  <c r="C107" i="5"/>
  <c r="C104" i="5"/>
  <c r="C103" i="5"/>
  <c r="D104" i="5"/>
  <c r="D103" i="5"/>
  <c r="E105" i="5"/>
  <c r="E104" i="5"/>
  <c r="E103" i="5"/>
  <c r="F106" i="5"/>
  <c r="F104" i="5"/>
  <c r="F103" i="5"/>
  <c r="G106" i="5"/>
  <c r="G105" i="5"/>
  <c r="G104" i="5"/>
  <c r="G103" i="5"/>
  <c r="H106" i="5"/>
  <c r="H105" i="5"/>
  <c r="H104" i="5"/>
  <c r="H103" i="5"/>
  <c r="I106" i="5"/>
  <c r="I105" i="5"/>
  <c r="I104" i="5"/>
  <c r="I103" i="5"/>
  <c r="J106" i="5"/>
  <c r="J105" i="5"/>
  <c r="J104" i="5"/>
  <c r="J103" i="5"/>
  <c r="K106" i="5"/>
  <c r="K105" i="5"/>
  <c r="K104" i="5"/>
  <c r="K103" i="5"/>
  <c r="L106" i="5"/>
  <c r="L105" i="5"/>
  <c r="L104" i="5"/>
  <c r="L103" i="5"/>
  <c r="M106" i="5"/>
  <c r="M105" i="5"/>
  <c r="M104" i="5"/>
  <c r="M103" i="5"/>
  <c r="C82" i="5"/>
  <c r="C79" i="5"/>
  <c r="C78" i="5"/>
  <c r="D79" i="5"/>
  <c r="D78" i="5"/>
  <c r="E80" i="5"/>
  <c r="E79" i="5"/>
  <c r="E78" i="5"/>
  <c r="F81" i="5"/>
  <c r="F79" i="5"/>
  <c r="F78" i="5"/>
  <c r="G81" i="5"/>
  <c r="G80" i="5"/>
  <c r="G79" i="5"/>
  <c r="G78" i="5"/>
  <c r="H81" i="5"/>
  <c r="H80" i="5"/>
  <c r="H79" i="5"/>
  <c r="H78" i="5"/>
  <c r="I81" i="5"/>
  <c r="I80" i="5"/>
  <c r="I79" i="5"/>
  <c r="I78" i="5"/>
  <c r="J81" i="5"/>
  <c r="J80" i="5"/>
  <c r="J79" i="5"/>
  <c r="J78" i="5"/>
  <c r="K81" i="5"/>
  <c r="K80" i="5"/>
  <c r="K79" i="5"/>
  <c r="K78" i="5"/>
  <c r="L81" i="5"/>
  <c r="L80" i="5"/>
  <c r="L79" i="5"/>
  <c r="L78" i="5"/>
  <c r="M81" i="5"/>
  <c r="M80" i="5"/>
  <c r="M79" i="5"/>
  <c r="M78" i="5"/>
  <c r="C32" i="5" l="1"/>
  <c r="C29" i="5"/>
  <c r="C28" i="5"/>
  <c r="D29" i="5"/>
  <c r="D28" i="5"/>
  <c r="E30" i="5"/>
  <c r="E29" i="5"/>
  <c r="E28" i="5"/>
  <c r="F31" i="5"/>
  <c r="F29" i="5"/>
  <c r="F28" i="5"/>
  <c r="G31" i="5"/>
  <c r="G30" i="5"/>
  <c r="G29" i="5"/>
  <c r="G28" i="5"/>
  <c r="H31" i="5"/>
  <c r="H30" i="5"/>
  <c r="H29" i="5"/>
  <c r="H28" i="5"/>
  <c r="I31" i="5"/>
  <c r="I30" i="5"/>
  <c r="I29" i="5"/>
  <c r="I28" i="5"/>
  <c r="J31" i="5"/>
  <c r="J30" i="5"/>
  <c r="J29" i="5"/>
  <c r="J28" i="5"/>
  <c r="K31" i="5"/>
  <c r="K30" i="5"/>
  <c r="K29" i="5"/>
  <c r="K28" i="5"/>
  <c r="L31" i="5"/>
  <c r="L30" i="5"/>
  <c r="L29" i="5"/>
  <c r="L28" i="5"/>
  <c r="M31" i="5"/>
  <c r="M30" i="5"/>
  <c r="M29" i="5"/>
  <c r="M28" i="5"/>
  <c r="C57" i="5"/>
  <c r="C54" i="5"/>
  <c r="C53" i="5"/>
  <c r="D54" i="5"/>
  <c r="D53" i="5"/>
  <c r="E55" i="5"/>
  <c r="E54" i="5"/>
  <c r="E53" i="5"/>
  <c r="F56" i="5"/>
  <c r="F54" i="5"/>
  <c r="F53" i="5"/>
  <c r="G56" i="5"/>
  <c r="G55" i="5"/>
  <c r="G54" i="5"/>
  <c r="G53" i="5"/>
  <c r="H56" i="5"/>
  <c r="H55" i="5"/>
  <c r="H54" i="5"/>
  <c r="H53" i="5"/>
  <c r="I56" i="5"/>
  <c r="I55" i="5"/>
  <c r="I54" i="5"/>
  <c r="I53" i="5"/>
  <c r="J56" i="5"/>
  <c r="J55" i="5"/>
  <c r="J54" i="5"/>
  <c r="J53" i="5"/>
  <c r="K56" i="5"/>
  <c r="K55" i="5"/>
  <c r="K54" i="5"/>
  <c r="K53" i="5"/>
  <c r="L56" i="5"/>
  <c r="L55" i="5"/>
  <c r="L54" i="5"/>
  <c r="L53" i="5"/>
  <c r="M56" i="5"/>
  <c r="M55" i="5"/>
  <c r="M54" i="5"/>
  <c r="M53" i="5"/>
  <c r="E5" i="5"/>
  <c r="C7" i="5"/>
  <c r="C3" i="5"/>
  <c r="L6" i="5"/>
  <c r="K6" i="5"/>
  <c r="J6" i="5"/>
  <c r="I6" i="5"/>
  <c r="G6" i="5"/>
  <c r="H6" i="5"/>
  <c r="F6" i="5"/>
  <c r="G5" i="5"/>
  <c r="H5" i="5"/>
  <c r="I5" i="5"/>
  <c r="J5" i="5"/>
  <c r="K5" i="5"/>
  <c r="L5" i="5"/>
  <c r="C4" i="5"/>
  <c r="D4" i="5"/>
  <c r="E4" i="5"/>
  <c r="F4" i="5"/>
  <c r="G4" i="5"/>
  <c r="H4" i="5"/>
  <c r="I4" i="5"/>
  <c r="J4" i="5"/>
  <c r="K4" i="5"/>
  <c r="L4" i="5"/>
  <c r="D3" i="5"/>
  <c r="E3" i="5"/>
  <c r="F3" i="5"/>
  <c r="G3" i="5"/>
  <c r="H3" i="5"/>
  <c r="I3" i="5"/>
  <c r="J3" i="5"/>
  <c r="K3" i="5"/>
  <c r="L3" i="5"/>
  <c r="M6" i="5"/>
  <c r="M5" i="5"/>
  <c r="M4" i="5"/>
  <c r="M3" i="5"/>
  <c r="S15" i="14" l="1"/>
  <c r="P15" i="14"/>
  <c r="M15" i="14"/>
  <c r="J15" i="14"/>
  <c r="J11" i="14" l="1"/>
  <c r="J7" i="14"/>
  <c r="B246" i="14"/>
  <c r="B228" i="14"/>
  <c r="B210" i="14"/>
  <c r="B192" i="14"/>
  <c r="B174" i="14"/>
  <c r="B156" i="14"/>
  <c r="B138" i="14"/>
  <c r="B120" i="14"/>
  <c r="B102" i="14"/>
  <c r="B84" i="14"/>
  <c r="B66" i="14"/>
  <c r="B48" i="14"/>
  <c r="R27" i="14"/>
  <c r="S27" i="14" s="1"/>
  <c r="O27" i="14"/>
  <c r="L27" i="14"/>
  <c r="I27" i="14"/>
  <c r="G27" i="14"/>
  <c r="E27" i="14"/>
  <c r="R26" i="14"/>
  <c r="O26" i="14"/>
  <c r="L26" i="14"/>
  <c r="I26" i="14"/>
  <c r="J26" i="14" s="1"/>
  <c r="G26" i="14"/>
  <c r="E26" i="14"/>
  <c r="R25" i="14"/>
  <c r="O25" i="14"/>
  <c r="L25" i="14"/>
  <c r="M25" i="14" s="1"/>
  <c r="I25" i="14"/>
  <c r="G25" i="14"/>
  <c r="E25" i="14"/>
  <c r="R24" i="14"/>
  <c r="O24" i="14"/>
  <c r="P24" i="14" s="1"/>
  <c r="L24" i="14"/>
  <c r="I24" i="14"/>
  <c r="G24" i="14"/>
  <c r="E24" i="14"/>
  <c r="R23" i="14"/>
  <c r="S23" i="14" s="1"/>
  <c r="O23" i="14"/>
  <c r="L23" i="14"/>
  <c r="I23" i="14"/>
  <c r="G23" i="14"/>
  <c r="E23" i="14"/>
  <c r="R22" i="14"/>
  <c r="O22" i="14"/>
  <c r="L22" i="14"/>
  <c r="I22" i="14"/>
  <c r="J22" i="14" s="1"/>
  <c r="G22" i="14"/>
  <c r="E22" i="14"/>
  <c r="R21" i="14"/>
  <c r="O21" i="14"/>
  <c r="L21" i="14"/>
  <c r="M21" i="14" s="1"/>
  <c r="I21" i="14"/>
  <c r="G21" i="14"/>
  <c r="E21" i="14"/>
  <c r="R20" i="14"/>
  <c r="O20" i="14"/>
  <c r="P20" i="14" s="1"/>
  <c r="L20" i="14"/>
  <c r="I20" i="14"/>
  <c r="G20" i="14"/>
  <c r="E20" i="14"/>
  <c r="Q19" i="14"/>
  <c r="N19" i="14"/>
  <c r="K19" i="14"/>
  <c r="H19" i="14"/>
  <c r="F19" i="14"/>
  <c r="D19" i="14"/>
  <c r="C19" i="14"/>
  <c r="E19" i="14" s="1"/>
  <c r="R18" i="14"/>
  <c r="S18" i="14" s="1"/>
  <c r="O18" i="14"/>
  <c r="P18" i="14" s="1"/>
  <c r="L18" i="14"/>
  <c r="M18" i="14" s="1"/>
  <c r="I18" i="14"/>
  <c r="J18" i="14" s="1"/>
  <c r="G18" i="14"/>
  <c r="E18" i="14"/>
  <c r="R17" i="14"/>
  <c r="S17" i="14" s="1"/>
  <c r="O17" i="14"/>
  <c r="P17" i="14" s="1"/>
  <c r="L17" i="14"/>
  <c r="M17" i="14" s="1"/>
  <c r="I17" i="14"/>
  <c r="J17" i="14" s="1"/>
  <c r="G17" i="14"/>
  <c r="E17" i="14"/>
  <c r="R16" i="14"/>
  <c r="G68" i="14" s="1"/>
  <c r="O16" i="14"/>
  <c r="P16" i="14" s="1"/>
  <c r="L16" i="14"/>
  <c r="E68" i="14" s="1"/>
  <c r="I16" i="14"/>
  <c r="D68" i="14" s="1"/>
  <c r="G16" i="14"/>
  <c r="E16" i="14"/>
  <c r="R15" i="14"/>
  <c r="G51" i="14" s="1"/>
  <c r="L15" i="14"/>
  <c r="Q14" i="14"/>
  <c r="N14" i="14"/>
  <c r="K14" i="14"/>
  <c r="H14" i="14"/>
  <c r="F14" i="14"/>
  <c r="D14" i="14"/>
  <c r="C14" i="14"/>
  <c r="R13" i="14"/>
  <c r="S13" i="14" s="1"/>
  <c r="O13" i="14"/>
  <c r="P13" i="14" s="1"/>
  <c r="L13" i="14"/>
  <c r="M13" i="14" s="1"/>
  <c r="I13" i="14"/>
  <c r="J13" i="14" s="1"/>
  <c r="G13" i="14"/>
  <c r="E13" i="14"/>
  <c r="R12" i="14"/>
  <c r="S12" i="14" s="1"/>
  <c r="O12" i="14"/>
  <c r="P12" i="14" s="1"/>
  <c r="L12" i="14"/>
  <c r="M12" i="14" s="1"/>
  <c r="I12" i="14"/>
  <c r="J12" i="14" s="1"/>
  <c r="G12" i="14"/>
  <c r="E12" i="14"/>
  <c r="R11" i="14"/>
  <c r="S11" i="14" s="1"/>
  <c r="O11" i="14"/>
  <c r="P11" i="14" s="1"/>
  <c r="L11" i="14"/>
  <c r="M11" i="14" s="1"/>
  <c r="I11" i="14"/>
  <c r="G11" i="14"/>
  <c r="E11" i="14"/>
  <c r="R10" i="14"/>
  <c r="S10" i="14" s="1"/>
  <c r="O10" i="14"/>
  <c r="P10" i="14" s="1"/>
  <c r="L10" i="14"/>
  <c r="M10" i="14" s="1"/>
  <c r="I10" i="14"/>
  <c r="J10" i="14" s="1"/>
  <c r="G10" i="14"/>
  <c r="E10" i="14"/>
  <c r="R9" i="14"/>
  <c r="S9" i="14" s="1"/>
  <c r="O9" i="14"/>
  <c r="P9" i="14" s="1"/>
  <c r="L9" i="14"/>
  <c r="M9" i="14" s="1"/>
  <c r="I9" i="14"/>
  <c r="J9" i="14" s="1"/>
  <c r="G9" i="14"/>
  <c r="E9" i="14"/>
  <c r="R8" i="14"/>
  <c r="S8" i="14" s="1"/>
  <c r="O8" i="14"/>
  <c r="P8" i="14" s="1"/>
  <c r="L8" i="14"/>
  <c r="M8" i="14" s="1"/>
  <c r="I8" i="14"/>
  <c r="J8" i="14" s="1"/>
  <c r="G8" i="14"/>
  <c r="E8" i="14"/>
  <c r="R7" i="14"/>
  <c r="S7" i="14" s="1"/>
  <c r="O7" i="14"/>
  <c r="P7" i="14" s="1"/>
  <c r="L7" i="14"/>
  <c r="M7" i="14" s="1"/>
  <c r="I7" i="14"/>
  <c r="G7" i="14"/>
  <c r="E7" i="14"/>
  <c r="O10" i="11"/>
  <c r="G140" i="14" l="1"/>
  <c r="S22" i="14"/>
  <c r="D230" i="14"/>
  <c r="J27" i="14"/>
  <c r="D231" i="14" s="1"/>
  <c r="J16" i="14"/>
  <c r="J20" i="14"/>
  <c r="D105" i="14" s="1"/>
  <c r="F122" i="14"/>
  <c r="P21" i="14"/>
  <c r="F123" i="14" s="1"/>
  <c r="F158" i="14"/>
  <c r="P23" i="14"/>
  <c r="J24" i="14"/>
  <c r="D177" i="14" s="1"/>
  <c r="S24" i="14"/>
  <c r="G177" i="14" s="1"/>
  <c r="G212" i="14"/>
  <c r="S26" i="14"/>
  <c r="G213" i="14" s="1"/>
  <c r="M27" i="14"/>
  <c r="E231" i="14" s="1"/>
  <c r="M16" i="14"/>
  <c r="E69" i="14" s="1"/>
  <c r="G104" i="14"/>
  <c r="S20" i="14"/>
  <c r="G105" i="14" s="1"/>
  <c r="M23" i="14"/>
  <c r="E159" i="14" s="1"/>
  <c r="D194" i="14"/>
  <c r="J25" i="14"/>
  <c r="P26" i="14"/>
  <c r="F213" i="14" s="1"/>
  <c r="E104" i="14"/>
  <c r="M20" i="14"/>
  <c r="E105" i="14" s="1"/>
  <c r="S21" i="14"/>
  <c r="G123" i="14" s="1"/>
  <c r="E140" i="14"/>
  <c r="M22" i="14"/>
  <c r="E141" i="14" s="1"/>
  <c r="E176" i="14"/>
  <c r="M24" i="14"/>
  <c r="E177" i="14" s="1"/>
  <c r="F194" i="14"/>
  <c r="P25" i="14"/>
  <c r="F195" i="14" s="1"/>
  <c r="F230" i="14"/>
  <c r="P27" i="14"/>
  <c r="F231" i="14" s="1"/>
  <c r="D122" i="14"/>
  <c r="J21" i="14"/>
  <c r="D123" i="14" s="1"/>
  <c r="P22" i="14"/>
  <c r="F141" i="14" s="1"/>
  <c r="D158" i="14"/>
  <c r="J23" i="14"/>
  <c r="D159" i="14" s="1"/>
  <c r="S25" i="14"/>
  <c r="G195" i="14" s="1"/>
  <c r="E212" i="14"/>
  <c r="M26" i="14"/>
  <c r="S16" i="14"/>
  <c r="G69" i="14" s="1"/>
  <c r="K28" i="14"/>
  <c r="I15" i="14"/>
  <c r="G50" i="14"/>
  <c r="O15" i="14"/>
  <c r="F50" i="14" s="1"/>
  <c r="E15" i="14"/>
  <c r="C28" i="14"/>
  <c r="E213" i="14"/>
  <c r="R19" i="14"/>
  <c r="F69" i="14"/>
  <c r="E50" i="14"/>
  <c r="E51" i="14"/>
  <c r="F159" i="14"/>
  <c r="G176" i="14"/>
  <c r="G15" i="14"/>
  <c r="G141" i="14"/>
  <c r="D195" i="14"/>
  <c r="F68" i="14"/>
  <c r="N28" i="14"/>
  <c r="L19" i="14"/>
  <c r="G14" i="14"/>
  <c r="R14" i="14"/>
  <c r="Q28" i="14"/>
  <c r="O14" i="14"/>
  <c r="L14" i="14"/>
  <c r="D140" i="14"/>
  <c r="D141" i="14"/>
  <c r="D212" i="14"/>
  <c r="D213" i="14"/>
  <c r="H28" i="14"/>
  <c r="I14" i="14"/>
  <c r="J14" i="14" s="1"/>
  <c r="G158" i="14"/>
  <c r="G159" i="14"/>
  <c r="G230" i="14"/>
  <c r="G231" i="14"/>
  <c r="D28" i="14"/>
  <c r="E14" i="14"/>
  <c r="D51" i="14"/>
  <c r="D50" i="14"/>
  <c r="E122" i="14"/>
  <c r="E123" i="14"/>
  <c r="E194" i="14"/>
  <c r="E195" i="14"/>
  <c r="D104" i="14"/>
  <c r="D176" i="14"/>
  <c r="I19" i="14"/>
  <c r="J19" i="14" s="1"/>
  <c r="G19" i="14"/>
  <c r="F28" i="14"/>
  <c r="O19" i="14"/>
  <c r="P19" i="14" s="1"/>
  <c r="F104" i="14"/>
  <c r="F105" i="14"/>
  <c r="F176" i="14"/>
  <c r="F177" i="14"/>
  <c r="G122" i="14"/>
  <c r="F140" i="14"/>
  <c r="E158" i="14"/>
  <c r="G194" i="14"/>
  <c r="F212" i="14"/>
  <c r="E230" i="14"/>
  <c r="D69" i="14"/>
  <c r="B248" i="11"/>
  <c r="B230" i="11"/>
  <c r="B212" i="11"/>
  <c r="B86" i="11"/>
  <c r="B194" i="11"/>
  <c r="B176" i="11"/>
  <c r="B158" i="11"/>
  <c r="B140" i="11"/>
  <c r="B122" i="11"/>
  <c r="B104" i="11"/>
  <c r="B68" i="11"/>
  <c r="S14" i="14" l="1"/>
  <c r="G33" i="14" s="1"/>
  <c r="M14" i="14"/>
  <c r="E33" i="14" s="1"/>
  <c r="F32" i="14"/>
  <c r="P14" i="14"/>
  <c r="F33" i="14" s="1"/>
  <c r="M19" i="14"/>
  <c r="E87" i="14" s="1"/>
  <c r="G32" i="14"/>
  <c r="G86" i="14"/>
  <c r="S19" i="14"/>
  <c r="G87" i="14" s="1"/>
  <c r="F51" i="14"/>
  <c r="E28" i="14"/>
  <c r="E86" i="14"/>
  <c r="R28" i="14"/>
  <c r="L28" i="14"/>
  <c r="E32" i="14"/>
  <c r="I28" i="14"/>
  <c r="G28" i="14"/>
  <c r="O28" i="14"/>
  <c r="F87" i="14"/>
  <c r="F86" i="14"/>
  <c r="D86" i="14"/>
  <c r="D87" i="14"/>
  <c r="D32" i="14"/>
  <c r="D33" i="14"/>
  <c r="B50" i="11"/>
  <c r="M28" i="14" l="1"/>
  <c r="E249" i="14" s="1"/>
  <c r="J28" i="14"/>
  <c r="D249" i="14" s="1"/>
  <c r="G248" i="14"/>
  <c r="S28" i="14"/>
  <c r="G249" i="14" s="1"/>
  <c r="F248" i="14"/>
  <c r="P28" i="14"/>
  <c r="F249" i="14" s="1"/>
  <c r="E248" i="14"/>
  <c r="D248" i="14"/>
  <c r="Q21" i="11" l="1"/>
  <c r="N21" i="11"/>
  <c r="K21" i="11"/>
  <c r="H21" i="11"/>
  <c r="F21" i="11"/>
  <c r="G21" i="11" s="1"/>
  <c r="D21" i="11"/>
  <c r="C21" i="11"/>
  <c r="R26" i="10"/>
  <c r="R25" i="10"/>
  <c r="O26" i="10"/>
  <c r="O25" i="10"/>
  <c r="L26" i="10"/>
  <c r="L25" i="10"/>
  <c r="I26" i="10"/>
  <c r="I25" i="10"/>
  <c r="C26" i="10"/>
  <c r="E26" i="10" s="1"/>
  <c r="C25" i="10"/>
  <c r="E25" i="10" s="1"/>
  <c r="R24" i="10"/>
  <c r="R23" i="10"/>
  <c r="R22" i="10"/>
  <c r="O24" i="10"/>
  <c r="O23" i="10"/>
  <c r="O22" i="10"/>
  <c r="L24" i="10"/>
  <c r="L23" i="10"/>
  <c r="L22" i="10"/>
  <c r="I24" i="10"/>
  <c r="I23" i="10"/>
  <c r="I22" i="10"/>
  <c r="E21" i="11" l="1"/>
  <c r="I21" i="11"/>
  <c r="O21" i="11"/>
  <c r="L21" i="11"/>
  <c r="R21" i="11"/>
  <c r="P26" i="10"/>
  <c r="M26" i="10"/>
  <c r="J26" i="10"/>
  <c r="G26" i="10"/>
  <c r="P25" i="10"/>
  <c r="M25" i="10"/>
  <c r="J25" i="10"/>
  <c r="G25" i="10"/>
  <c r="E18" i="10"/>
  <c r="P18" i="10" s="1"/>
  <c r="C24" i="10"/>
  <c r="E24" i="10" s="1"/>
  <c r="C23" i="10"/>
  <c r="E23" i="10" s="1"/>
  <c r="C22" i="10"/>
  <c r="E22" i="10" s="1"/>
  <c r="P21" i="10"/>
  <c r="M21" i="10"/>
  <c r="J21" i="10"/>
  <c r="G21" i="10"/>
  <c r="E21" i="10"/>
  <c r="B21" i="10"/>
  <c r="E30" i="12"/>
  <c r="M30" i="12" s="1"/>
  <c r="C30" i="12"/>
  <c r="C29" i="12"/>
  <c r="E29" i="12" s="1"/>
  <c r="C28" i="12"/>
  <c r="E28" i="12" s="1"/>
  <c r="C27" i="12"/>
  <c r="E27" i="12" s="1"/>
  <c r="C26" i="12"/>
  <c r="E26" i="12" s="1"/>
  <c r="C25" i="12"/>
  <c r="E25" i="12" s="1"/>
  <c r="C24" i="12"/>
  <c r="E24" i="12" s="1"/>
  <c r="C23" i="12"/>
  <c r="E23" i="12" s="1"/>
  <c r="C22" i="12"/>
  <c r="E22" i="12" s="1"/>
  <c r="B21" i="12"/>
  <c r="C20" i="12"/>
  <c r="E20" i="12" s="1"/>
  <c r="C19" i="12"/>
  <c r="E19" i="12" s="1"/>
  <c r="P25" i="12" l="1"/>
  <c r="M25" i="12"/>
  <c r="J25" i="12"/>
  <c r="G25" i="12"/>
  <c r="P22" i="12"/>
  <c r="M22" i="12"/>
  <c r="J22" i="12"/>
  <c r="G22" i="12"/>
  <c r="P26" i="12"/>
  <c r="M26" i="12"/>
  <c r="J26" i="12"/>
  <c r="G26" i="12"/>
  <c r="G24" i="12"/>
  <c r="P24" i="12"/>
  <c r="M24" i="12"/>
  <c r="J24" i="12"/>
  <c r="P28" i="12"/>
  <c r="M28" i="12"/>
  <c r="J28" i="12"/>
  <c r="G28" i="12"/>
  <c r="P29" i="12"/>
  <c r="M29" i="12"/>
  <c r="J29" i="12"/>
  <c r="G29" i="12"/>
  <c r="J23" i="12"/>
  <c r="G23" i="12"/>
  <c r="P23" i="12"/>
  <c r="M23" i="12"/>
  <c r="M27" i="12"/>
  <c r="G27" i="12"/>
  <c r="P27" i="12"/>
  <c r="J27" i="12"/>
  <c r="G30" i="12"/>
  <c r="F88" i="11"/>
  <c r="E88" i="11"/>
  <c r="C21" i="12"/>
  <c r="D21" i="12" s="1"/>
  <c r="J30" i="12"/>
  <c r="D88" i="11"/>
  <c r="P30" i="12"/>
  <c r="G88" i="11"/>
  <c r="M22" i="10"/>
  <c r="G22" i="10"/>
  <c r="P22" i="10"/>
  <c r="J22" i="10"/>
  <c r="M24" i="10"/>
  <c r="G24" i="10"/>
  <c r="P24" i="10"/>
  <c r="J24" i="10"/>
  <c r="P23" i="10"/>
  <c r="J23" i="10"/>
  <c r="M23" i="10"/>
  <c r="G23" i="10"/>
  <c r="G18" i="10"/>
  <c r="M18" i="10"/>
  <c r="J18" i="10"/>
  <c r="K21" i="10"/>
  <c r="Q21" i="10"/>
  <c r="H21" i="10"/>
  <c r="N21" i="10"/>
  <c r="E21" i="12"/>
  <c r="F21" i="12" s="1"/>
  <c r="P20" i="12"/>
  <c r="M20" i="12"/>
  <c r="J20" i="12"/>
  <c r="G20" i="12"/>
  <c r="P19" i="12"/>
  <c r="P21" i="12" s="1"/>
  <c r="M19" i="12"/>
  <c r="M21" i="12" s="1"/>
  <c r="J19" i="12"/>
  <c r="J21" i="12" s="1"/>
  <c r="G19" i="12"/>
  <c r="G21" i="12" s="1"/>
  <c r="H21" i="12" s="1"/>
  <c r="R16" i="10"/>
  <c r="O16" i="10"/>
  <c r="L16" i="10"/>
  <c r="I16" i="10"/>
  <c r="E15" i="12"/>
  <c r="C16" i="12"/>
  <c r="E16" i="12" s="1"/>
  <c r="P16" i="12" s="1"/>
  <c r="C15" i="12"/>
  <c r="B17" i="12"/>
  <c r="Q17" i="11"/>
  <c r="N17" i="11"/>
  <c r="K17" i="11"/>
  <c r="H17" i="11"/>
  <c r="F17" i="11"/>
  <c r="D17" i="11"/>
  <c r="C17" i="11"/>
  <c r="B17" i="10"/>
  <c r="C16" i="10"/>
  <c r="C17" i="10" s="1"/>
  <c r="Q18" i="12"/>
  <c r="R18" i="10" s="1"/>
  <c r="N18" i="12"/>
  <c r="O18" i="10" s="1"/>
  <c r="K18" i="12"/>
  <c r="L18" i="10" s="1"/>
  <c r="H18" i="12"/>
  <c r="I18" i="10" s="1"/>
  <c r="P14" i="12"/>
  <c r="M14" i="12"/>
  <c r="J14" i="12"/>
  <c r="H14" i="12"/>
  <c r="G14" i="12"/>
  <c r="Q13" i="12"/>
  <c r="N13" i="12"/>
  <c r="K13" i="12"/>
  <c r="H13" i="12"/>
  <c r="Q12" i="12"/>
  <c r="N12" i="12"/>
  <c r="K12" i="12"/>
  <c r="H12" i="12"/>
  <c r="E14" i="12"/>
  <c r="F14" i="12" s="1"/>
  <c r="F18" i="12"/>
  <c r="D18" i="12"/>
  <c r="Q11" i="12"/>
  <c r="N11" i="12"/>
  <c r="K11" i="12"/>
  <c r="H11" i="12"/>
  <c r="Q10" i="12"/>
  <c r="Q9" i="12"/>
  <c r="N10" i="12"/>
  <c r="N9" i="12"/>
  <c r="K10" i="12"/>
  <c r="K9" i="12"/>
  <c r="H10" i="12"/>
  <c r="H9" i="12"/>
  <c r="F13" i="12"/>
  <c r="F12" i="12"/>
  <c r="F11" i="12"/>
  <c r="F10" i="12"/>
  <c r="F9" i="12"/>
  <c r="C14" i="12"/>
  <c r="D14" i="12" s="1"/>
  <c r="D13" i="12"/>
  <c r="D12" i="12"/>
  <c r="D11" i="12"/>
  <c r="D10" i="12"/>
  <c r="D9" i="12"/>
  <c r="Q8" i="12"/>
  <c r="N8" i="12"/>
  <c r="K8" i="12"/>
  <c r="H8" i="12"/>
  <c r="F8" i="12"/>
  <c r="D8" i="12"/>
  <c r="Q7" i="12"/>
  <c r="N7" i="12"/>
  <c r="H7" i="12"/>
  <c r="K7" i="12"/>
  <c r="F7" i="12"/>
  <c r="D7" i="12"/>
  <c r="B14" i="12"/>
  <c r="K14" i="12" l="1"/>
  <c r="N14" i="12"/>
  <c r="E17" i="12"/>
  <c r="N21" i="12"/>
  <c r="I21" i="10"/>
  <c r="J21" i="11"/>
  <c r="D89" i="11" s="1"/>
  <c r="P21" i="11"/>
  <c r="F89" i="11" s="1"/>
  <c r="C17" i="12"/>
  <c r="D17" i="12" s="1"/>
  <c r="Q14" i="12"/>
  <c r="S21" i="11"/>
  <c r="G89" i="11" s="1"/>
  <c r="M21" i="11"/>
  <c r="E89" i="11" s="1"/>
  <c r="E17" i="11"/>
  <c r="I17" i="11"/>
  <c r="O17" i="11"/>
  <c r="G17" i="11"/>
  <c r="L17" i="11"/>
  <c r="R17" i="11"/>
  <c r="O21" i="10"/>
  <c r="D17" i="10"/>
  <c r="E16" i="10"/>
  <c r="K21" i="12"/>
  <c r="Q21" i="12"/>
  <c r="G16" i="12"/>
  <c r="J16" i="12"/>
  <c r="M16" i="12"/>
  <c r="G15" i="12"/>
  <c r="J15" i="12"/>
  <c r="M15" i="12"/>
  <c r="P15" i="12"/>
  <c r="P17" i="12" s="1"/>
  <c r="Q17" i="12" s="1"/>
  <c r="T14" i="11"/>
  <c r="Q14" i="11"/>
  <c r="N14" i="11"/>
  <c r="K14" i="11"/>
  <c r="H14" i="11"/>
  <c r="H30" i="11" s="1"/>
  <c r="F14" i="11"/>
  <c r="F30" i="11" s="1"/>
  <c r="D14" i="11"/>
  <c r="D30" i="11" s="1"/>
  <c r="C14" i="11"/>
  <c r="C30" i="11" s="1"/>
  <c r="U10" i="11"/>
  <c r="R29" i="11"/>
  <c r="G232" i="11" s="1"/>
  <c r="R28" i="11"/>
  <c r="G214" i="11" s="1"/>
  <c r="R27" i="11"/>
  <c r="G196" i="11" s="1"/>
  <c r="R26" i="11"/>
  <c r="G178" i="11" s="1"/>
  <c r="R25" i="11"/>
  <c r="G160" i="11" s="1"/>
  <c r="R24" i="11"/>
  <c r="G142" i="11" s="1"/>
  <c r="R23" i="11"/>
  <c r="G124" i="11" s="1"/>
  <c r="R22" i="11"/>
  <c r="G106" i="11" s="1"/>
  <c r="R20" i="11"/>
  <c r="R19" i="11"/>
  <c r="R18" i="11"/>
  <c r="G70" i="11" s="1"/>
  <c r="R16" i="11"/>
  <c r="S16" i="11" s="1"/>
  <c r="R15" i="11"/>
  <c r="R13" i="11"/>
  <c r="R12" i="11"/>
  <c r="R11" i="11"/>
  <c r="R10" i="11"/>
  <c r="R9" i="11"/>
  <c r="R8" i="11"/>
  <c r="R7" i="11"/>
  <c r="O29" i="11"/>
  <c r="F232" i="11" s="1"/>
  <c r="O28" i="11"/>
  <c r="F214" i="11" s="1"/>
  <c r="O27" i="11"/>
  <c r="F196" i="11" s="1"/>
  <c r="O26" i="11"/>
  <c r="F178" i="11" s="1"/>
  <c r="O25" i="11"/>
  <c r="F160" i="11" s="1"/>
  <c r="O24" i="11"/>
  <c r="F142" i="11" s="1"/>
  <c r="O23" i="11"/>
  <c r="F124" i="11" s="1"/>
  <c r="O22" i="11"/>
  <c r="F106" i="11" s="1"/>
  <c r="O20" i="11"/>
  <c r="O19" i="11"/>
  <c r="O18" i="11"/>
  <c r="F70" i="11" s="1"/>
  <c r="O16" i="11"/>
  <c r="P16" i="11" s="1"/>
  <c r="O15" i="11"/>
  <c r="O13" i="11"/>
  <c r="O12" i="11"/>
  <c r="O11" i="11"/>
  <c r="O9" i="11"/>
  <c r="O8" i="11"/>
  <c r="O7" i="11"/>
  <c r="L29" i="11"/>
  <c r="E232" i="11" s="1"/>
  <c r="L28" i="11"/>
  <c r="E214" i="11" s="1"/>
  <c r="L27" i="11"/>
  <c r="E196" i="11" s="1"/>
  <c r="L26" i="11"/>
  <c r="E178" i="11" s="1"/>
  <c r="L25" i="11"/>
  <c r="E160" i="11" s="1"/>
  <c r="L24" i="11"/>
  <c r="E142" i="11" s="1"/>
  <c r="L23" i="11"/>
  <c r="E124" i="11" s="1"/>
  <c r="L22" i="11"/>
  <c r="E106" i="11" s="1"/>
  <c r="L20" i="11"/>
  <c r="M20" i="11" s="1"/>
  <c r="L19" i="11"/>
  <c r="L18" i="11"/>
  <c r="E70" i="11" s="1"/>
  <c r="L16" i="11"/>
  <c r="M16" i="11" s="1"/>
  <c r="L15" i="11"/>
  <c r="L13" i="11"/>
  <c r="L12" i="11"/>
  <c r="L11" i="11"/>
  <c r="L10" i="11"/>
  <c r="L9" i="11"/>
  <c r="L8" i="11"/>
  <c r="L7" i="11"/>
  <c r="I29" i="11"/>
  <c r="D232" i="11" s="1"/>
  <c r="I28" i="11"/>
  <c r="D214" i="11" s="1"/>
  <c r="I27" i="11"/>
  <c r="D196" i="11" s="1"/>
  <c r="I26" i="11"/>
  <c r="D178" i="11" s="1"/>
  <c r="I25" i="11"/>
  <c r="D160" i="11" s="1"/>
  <c r="I24" i="11"/>
  <c r="D142" i="11" s="1"/>
  <c r="I23" i="11"/>
  <c r="D124" i="11" s="1"/>
  <c r="I22" i="11"/>
  <c r="D106" i="11" s="1"/>
  <c r="I20" i="11"/>
  <c r="J20" i="11" s="1"/>
  <c r="I19" i="11"/>
  <c r="I18" i="11"/>
  <c r="D70" i="11" s="1"/>
  <c r="I16" i="11"/>
  <c r="J16" i="11" s="1"/>
  <c r="I15" i="11"/>
  <c r="I13" i="11"/>
  <c r="I12" i="11"/>
  <c r="I11" i="11"/>
  <c r="I10" i="11"/>
  <c r="I9" i="11"/>
  <c r="I8" i="11"/>
  <c r="I7" i="11"/>
  <c r="G29" i="11"/>
  <c r="G28" i="11"/>
  <c r="G27" i="11"/>
  <c r="G26" i="11"/>
  <c r="G25" i="11"/>
  <c r="G24" i="11"/>
  <c r="G23" i="11"/>
  <c r="G22" i="11"/>
  <c r="G20" i="11"/>
  <c r="G19" i="11"/>
  <c r="G18" i="11"/>
  <c r="G16" i="11"/>
  <c r="G15" i="11"/>
  <c r="G13" i="11"/>
  <c r="G12" i="11"/>
  <c r="G11" i="11"/>
  <c r="G10" i="11"/>
  <c r="G9" i="11"/>
  <c r="G8" i="11"/>
  <c r="G7" i="11"/>
  <c r="E29" i="11"/>
  <c r="E28" i="11"/>
  <c r="E27" i="11"/>
  <c r="E26" i="11"/>
  <c r="E25" i="11"/>
  <c r="E24" i="11"/>
  <c r="E23" i="11"/>
  <c r="E22" i="11"/>
  <c r="E20" i="11"/>
  <c r="E19" i="11"/>
  <c r="E18" i="11"/>
  <c r="E16" i="11"/>
  <c r="E15" i="11"/>
  <c r="E13" i="11"/>
  <c r="E12" i="11"/>
  <c r="E11" i="11"/>
  <c r="E10" i="11"/>
  <c r="E9" i="11"/>
  <c r="E8" i="11"/>
  <c r="E7" i="11"/>
  <c r="Q30" i="10"/>
  <c r="Q29" i="10"/>
  <c r="Q28" i="10"/>
  <c r="Q27" i="10"/>
  <c r="Q20" i="10"/>
  <c r="R20" i="10" s="1"/>
  <c r="Q19" i="10"/>
  <c r="R19" i="10" s="1"/>
  <c r="Q15" i="10"/>
  <c r="N30" i="10"/>
  <c r="N29" i="10"/>
  <c r="N28" i="10"/>
  <c r="N27" i="10"/>
  <c r="N20" i="10"/>
  <c r="O20" i="10" s="1"/>
  <c r="N19" i="10"/>
  <c r="O19" i="10" s="1"/>
  <c r="N15" i="10"/>
  <c r="K30" i="10"/>
  <c r="K29" i="10"/>
  <c r="K28" i="10"/>
  <c r="K27" i="10"/>
  <c r="K20" i="10"/>
  <c r="L20" i="10" s="1"/>
  <c r="K19" i="10"/>
  <c r="L19" i="10" s="1"/>
  <c r="K15" i="10"/>
  <c r="H30" i="10"/>
  <c r="H29" i="10"/>
  <c r="H28" i="10"/>
  <c r="H27" i="10"/>
  <c r="H20" i="10"/>
  <c r="I20" i="10" s="1"/>
  <c r="H19" i="10"/>
  <c r="I19" i="10" s="1"/>
  <c r="H15" i="10"/>
  <c r="F30" i="10"/>
  <c r="F29" i="10"/>
  <c r="F28" i="10"/>
  <c r="F27" i="10"/>
  <c r="F20" i="10"/>
  <c r="F15" i="10"/>
  <c r="D30" i="10"/>
  <c r="D29" i="10"/>
  <c r="D28" i="10"/>
  <c r="D27" i="10"/>
  <c r="D20" i="10"/>
  <c r="D15" i="10"/>
  <c r="P14" i="10"/>
  <c r="M14" i="10"/>
  <c r="J14" i="10"/>
  <c r="G14" i="10"/>
  <c r="E14" i="10"/>
  <c r="F14" i="10" s="1"/>
  <c r="C14" i="10"/>
  <c r="B14" i="10"/>
  <c r="Q13" i="10"/>
  <c r="R13" i="10" s="1"/>
  <c r="Q12" i="10"/>
  <c r="R12" i="10" s="1"/>
  <c r="Q11" i="10"/>
  <c r="R11" i="10" s="1"/>
  <c r="Q10" i="10"/>
  <c r="R10" i="10" s="1"/>
  <c r="Q9" i="10"/>
  <c r="R9" i="10" s="1"/>
  <c r="Q8" i="10"/>
  <c r="R8" i="10" s="1"/>
  <c r="Q7" i="10"/>
  <c r="R7" i="10" s="1"/>
  <c r="N13" i="10"/>
  <c r="O13" i="10" s="1"/>
  <c r="N12" i="10"/>
  <c r="O12" i="10" s="1"/>
  <c r="N11" i="10"/>
  <c r="O11" i="10" s="1"/>
  <c r="N10" i="10"/>
  <c r="O10" i="10" s="1"/>
  <c r="N9" i="10"/>
  <c r="O9" i="10" s="1"/>
  <c r="N8" i="10"/>
  <c r="O8" i="10" s="1"/>
  <c r="N7" i="10"/>
  <c r="O7" i="10" s="1"/>
  <c r="K13" i="10"/>
  <c r="L13" i="10" s="1"/>
  <c r="K12" i="10"/>
  <c r="L12" i="10" s="1"/>
  <c r="K11" i="10"/>
  <c r="L11" i="10" s="1"/>
  <c r="K10" i="10"/>
  <c r="L10" i="10" s="1"/>
  <c r="K9" i="10"/>
  <c r="L9" i="10" s="1"/>
  <c r="K8" i="10"/>
  <c r="L8" i="10" s="1"/>
  <c r="K7" i="10"/>
  <c r="L7" i="10" s="1"/>
  <c r="H13" i="10"/>
  <c r="I13" i="10" s="1"/>
  <c r="H12" i="10"/>
  <c r="I12" i="10" s="1"/>
  <c r="H11" i="10"/>
  <c r="I11" i="10" s="1"/>
  <c r="H10" i="10"/>
  <c r="I10" i="10" s="1"/>
  <c r="H9" i="10"/>
  <c r="I9" i="10" s="1"/>
  <c r="H8" i="10"/>
  <c r="I8" i="10" s="1"/>
  <c r="H7" i="10"/>
  <c r="I7" i="10" s="1"/>
  <c r="F13" i="10"/>
  <c r="F12" i="10"/>
  <c r="F11" i="10"/>
  <c r="F10" i="10"/>
  <c r="F9" i="10"/>
  <c r="F8" i="10"/>
  <c r="F7" i="10"/>
  <c r="D13" i="10"/>
  <c r="D12" i="10"/>
  <c r="D11" i="10"/>
  <c r="D10" i="10"/>
  <c r="D9" i="10"/>
  <c r="D8" i="10"/>
  <c r="D7" i="10"/>
  <c r="B17" i="1"/>
  <c r="C17" i="1"/>
  <c r="D17" i="1"/>
  <c r="D33" i="1" s="1"/>
  <c r="E17" i="1"/>
  <c r="E33" i="1" s="1"/>
  <c r="F17" i="1"/>
  <c r="G17" i="1"/>
  <c r="H17" i="1"/>
  <c r="H33" i="1" s="1"/>
  <c r="C21" i="1"/>
  <c r="D21" i="1"/>
  <c r="E21" i="1"/>
  <c r="F21" i="1"/>
  <c r="G21" i="1"/>
  <c r="H21" i="1"/>
  <c r="C22" i="1"/>
  <c r="D22" i="1"/>
  <c r="E22" i="1"/>
  <c r="F22" i="1"/>
  <c r="G22" i="1"/>
  <c r="H22" i="1"/>
  <c r="C23" i="1"/>
  <c r="C83" i="2" s="1"/>
  <c r="D23" i="1"/>
  <c r="E23" i="1"/>
  <c r="F23" i="1"/>
  <c r="G23" i="1"/>
  <c r="G83" i="2" s="1"/>
  <c r="H23" i="1"/>
  <c r="C24" i="1"/>
  <c r="D24" i="1"/>
  <c r="E24" i="1"/>
  <c r="F24" i="1"/>
  <c r="G24" i="1"/>
  <c r="H24" i="1"/>
  <c r="C25" i="1"/>
  <c r="D25" i="1"/>
  <c r="E25" i="1"/>
  <c r="F25" i="1"/>
  <c r="F85" i="2" s="1"/>
  <c r="G25" i="1"/>
  <c r="H25" i="1"/>
  <c r="C26" i="1"/>
  <c r="D26" i="1"/>
  <c r="E26" i="1"/>
  <c r="E86" i="2" s="1"/>
  <c r="F26" i="1"/>
  <c r="G26" i="1"/>
  <c r="H26" i="1"/>
  <c r="C27" i="1"/>
  <c r="C87" i="2" s="1"/>
  <c r="D27" i="1"/>
  <c r="E27" i="1"/>
  <c r="F27" i="1"/>
  <c r="G27" i="1"/>
  <c r="H27" i="1"/>
  <c r="C28" i="1"/>
  <c r="D28" i="1"/>
  <c r="D88" i="2" s="1"/>
  <c r="E28" i="1"/>
  <c r="E88" i="2" s="1"/>
  <c r="F28" i="1"/>
  <c r="G28" i="1"/>
  <c r="H28" i="1"/>
  <c r="C29" i="1"/>
  <c r="D29" i="1"/>
  <c r="E29" i="1"/>
  <c r="F29" i="1"/>
  <c r="F89" i="2" s="1"/>
  <c r="G29" i="1"/>
  <c r="H29" i="1"/>
  <c r="C30" i="1"/>
  <c r="D30" i="1"/>
  <c r="E30" i="1"/>
  <c r="E90" i="2" s="1"/>
  <c r="F30" i="1"/>
  <c r="G30" i="1"/>
  <c r="H30" i="1"/>
  <c r="C31" i="1"/>
  <c r="C91" i="2" s="1"/>
  <c r="D31" i="1"/>
  <c r="E31" i="1"/>
  <c r="F31" i="1"/>
  <c r="G31" i="1"/>
  <c r="G91" i="2" s="1"/>
  <c r="H31" i="1"/>
  <c r="C32" i="1"/>
  <c r="D32" i="1"/>
  <c r="E32" i="1"/>
  <c r="F32" i="1"/>
  <c r="G32" i="1"/>
  <c r="H32" i="1"/>
  <c r="C33" i="1"/>
  <c r="B8" i="2"/>
  <c r="C8" i="2"/>
  <c r="D8" i="2"/>
  <c r="E8" i="2"/>
  <c r="F8" i="2"/>
  <c r="G8" i="2"/>
  <c r="G46" i="2" s="1"/>
  <c r="G84" i="3" s="1"/>
  <c r="B17" i="2"/>
  <c r="C55" i="2" s="1"/>
  <c r="C17" i="2"/>
  <c r="D17" i="2"/>
  <c r="E17" i="2"/>
  <c r="E55" i="2" s="1"/>
  <c r="E93" i="3" s="1"/>
  <c r="F17" i="2"/>
  <c r="F55" i="2" s="1"/>
  <c r="G17" i="2"/>
  <c r="B18" i="2"/>
  <c r="C18" i="2"/>
  <c r="D18" i="2"/>
  <c r="E18" i="2"/>
  <c r="F18" i="2"/>
  <c r="G18" i="2"/>
  <c r="B21" i="2"/>
  <c r="C59" i="2" s="1"/>
  <c r="C82" i="2" s="1"/>
  <c r="C21" i="2"/>
  <c r="D21" i="2"/>
  <c r="E21" i="2"/>
  <c r="F21" i="2"/>
  <c r="F59" i="2" s="1"/>
  <c r="F82" i="2" s="1"/>
  <c r="G21" i="2"/>
  <c r="B25" i="2"/>
  <c r="C25" i="2"/>
  <c r="D25" i="2"/>
  <c r="E25" i="2"/>
  <c r="F25" i="2"/>
  <c r="F63" i="2" s="1"/>
  <c r="F84" i="2" s="1"/>
  <c r="G25" i="2"/>
  <c r="G63" i="2" s="1"/>
  <c r="G84" i="2" s="1"/>
  <c r="B29" i="2"/>
  <c r="C67" i="2" s="1"/>
  <c r="C29" i="2"/>
  <c r="D29" i="2"/>
  <c r="E29" i="2"/>
  <c r="E67" i="2" s="1"/>
  <c r="E105" i="3" s="1"/>
  <c r="F29" i="2"/>
  <c r="F67" i="2" s="1"/>
  <c r="G29" i="2"/>
  <c r="B32" i="2"/>
  <c r="C32" i="2"/>
  <c r="D32" i="2"/>
  <c r="E32" i="2"/>
  <c r="F32" i="2"/>
  <c r="G32" i="2"/>
  <c r="G70" i="2" s="1"/>
  <c r="G108" i="3" s="1"/>
  <c r="B35" i="2"/>
  <c r="C35" i="2"/>
  <c r="D35" i="2"/>
  <c r="E35" i="2"/>
  <c r="E73" i="2" s="1"/>
  <c r="E87" i="2" s="1"/>
  <c r="F35" i="2"/>
  <c r="G35" i="2"/>
  <c r="B38" i="2"/>
  <c r="C38" i="2"/>
  <c r="D38" i="2"/>
  <c r="F76" i="2" s="1"/>
  <c r="E38" i="2"/>
  <c r="F38" i="2"/>
  <c r="G38" i="2"/>
  <c r="G76" i="2" s="1"/>
  <c r="B39" i="2"/>
  <c r="F39" i="2"/>
  <c r="C43" i="2"/>
  <c r="D43" i="2"/>
  <c r="E43" i="2"/>
  <c r="F43" i="2"/>
  <c r="G43" i="2"/>
  <c r="C44" i="2"/>
  <c r="D44" i="2"/>
  <c r="E44" i="2"/>
  <c r="F44" i="2"/>
  <c r="G44" i="2"/>
  <c r="C45" i="2"/>
  <c r="D45" i="2"/>
  <c r="E45" i="2"/>
  <c r="F45" i="2"/>
  <c r="G45" i="2"/>
  <c r="F46" i="2"/>
  <c r="F84" i="3" s="1"/>
  <c r="C47" i="2"/>
  <c r="D47" i="2"/>
  <c r="E47" i="2"/>
  <c r="F47" i="2"/>
  <c r="G47" i="2"/>
  <c r="C48" i="2"/>
  <c r="D48" i="2"/>
  <c r="E48" i="2"/>
  <c r="F48" i="2"/>
  <c r="G48" i="2"/>
  <c r="C49" i="2"/>
  <c r="D49" i="2"/>
  <c r="E49" i="2"/>
  <c r="F49" i="2"/>
  <c r="G49" i="2"/>
  <c r="C50" i="2"/>
  <c r="D50" i="2"/>
  <c r="E50" i="2"/>
  <c r="F50" i="2"/>
  <c r="G50" i="2"/>
  <c r="C51" i="2"/>
  <c r="D51" i="2"/>
  <c r="E51" i="2"/>
  <c r="F51" i="2"/>
  <c r="G51" i="2"/>
  <c r="C52" i="2"/>
  <c r="D52" i="2"/>
  <c r="E52" i="2"/>
  <c r="F52" i="2"/>
  <c r="G52" i="2"/>
  <c r="C53" i="2"/>
  <c r="D53" i="2"/>
  <c r="E53" i="2"/>
  <c r="F53" i="2"/>
  <c r="G53" i="2"/>
  <c r="C54" i="2"/>
  <c r="D54" i="2"/>
  <c r="E54" i="2"/>
  <c r="E83" i="2" s="1"/>
  <c r="F54" i="2"/>
  <c r="F83" i="2" s="1"/>
  <c r="G54" i="2"/>
  <c r="D55" i="2"/>
  <c r="G55" i="2"/>
  <c r="C56" i="2"/>
  <c r="C57" i="2"/>
  <c r="D57" i="2"/>
  <c r="E57" i="2"/>
  <c r="F57" i="2"/>
  <c r="G57" i="2"/>
  <c r="C58" i="2"/>
  <c r="D58" i="2"/>
  <c r="E58" i="2"/>
  <c r="F58" i="2"/>
  <c r="G58" i="2"/>
  <c r="D59" i="2"/>
  <c r="G59" i="2"/>
  <c r="C60" i="2"/>
  <c r="C98" i="3" s="1"/>
  <c r="D60" i="2"/>
  <c r="E60" i="2"/>
  <c r="F60" i="2"/>
  <c r="G60" i="2"/>
  <c r="G98" i="3" s="1"/>
  <c r="C61" i="2"/>
  <c r="D61" i="2"/>
  <c r="E61" i="2"/>
  <c r="F61" i="2"/>
  <c r="G61" i="2"/>
  <c r="C62" i="2"/>
  <c r="D62" i="2"/>
  <c r="E62" i="2"/>
  <c r="F62" i="2"/>
  <c r="G62" i="2"/>
  <c r="E63" i="2"/>
  <c r="C64" i="2"/>
  <c r="D64" i="2"/>
  <c r="D85" i="2" s="1"/>
  <c r="E64" i="2"/>
  <c r="F64" i="2"/>
  <c r="G64" i="2"/>
  <c r="C65" i="2"/>
  <c r="D65" i="2"/>
  <c r="E65" i="2"/>
  <c r="F65" i="2"/>
  <c r="G65" i="2"/>
  <c r="C66" i="2"/>
  <c r="D66" i="2"/>
  <c r="E66" i="2"/>
  <c r="F66" i="2"/>
  <c r="F90" i="2" s="1"/>
  <c r="G66" i="2"/>
  <c r="D67" i="2"/>
  <c r="G67" i="2"/>
  <c r="C68" i="2"/>
  <c r="C86" i="2" s="1"/>
  <c r="D68" i="2"/>
  <c r="E68" i="2"/>
  <c r="F68" i="2"/>
  <c r="G68" i="2"/>
  <c r="G86" i="2" s="1"/>
  <c r="C69" i="2"/>
  <c r="D69" i="2"/>
  <c r="E69" i="2"/>
  <c r="F69" i="2"/>
  <c r="F88" i="2" s="1"/>
  <c r="G69" i="2"/>
  <c r="G88" i="2" s="1"/>
  <c r="F70" i="2"/>
  <c r="C71" i="2"/>
  <c r="D71" i="2"/>
  <c r="E71" i="2"/>
  <c r="F71" i="2"/>
  <c r="G71" i="2"/>
  <c r="C72" i="2"/>
  <c r="D72" i="2"/>
  <c r="E72" i="2"/>
  <c r="F72" i="2"/>
  <c r="G72" i="2"/>
  <c r="G110" i="3" s="1"/>
  <c r="C73" i="2"/>
  <c r="D73" i="2"/>
  <c r="F73" i="2"/>
  <c r="F87" i="2" s="1"/>
  <c r="G73" i="2"/>
  <c r="C74" i="2"/>
  <c r="D74" i="2"/>
  <c r="E74" i="2"/>
  <c r="E91" i="2" s="1"/>
  <c r="F74" i="2"/>
  <c r="F91" i="2" s="1"/>
  <c r="G74" i="2"/>
  <c r="C75" i="2"/>
  <c r="D75" i="2"/>
  <c r="D92" i="2" s="1"/>
  <c r="E75" i="2"/>
  <c r="F75" i="2"/>
  <c r="G75" i="2"/>
  <c r="D76" i="2"/>
  <c r="D82" i="2"/>
  <c r="G82" i="2"/>
  <c r="D83" i="2"/>
  <c r="E85" i="2"/>
  <c r="F86" i="2"/>
  <c r="D87" i="2"/>
  <c r="C88" i="2"/>
  <c r="D89" i="2"/>
  <c r="E89" i="2"/>
  <c r="C90" i="2"/>
  <c r="D90" i="2"/>
  <c r="G90" i="2"/>
  <c r="D91" i="2"/>
  <c r="C92" i="2"/>
  <c r="F92" i="2"/>
  <c r="G92" i="2"/>
  <c r="B18" i="3"/>
  <c r="C18" i="3"/>
  <c r="D18" i="3"/>
  <c r="E18" i="3"/>
  <c r="F18" i="3"/>
  <c r="G18" i="3"/>
  <c r="H18" i="3"/>
  <c r="B21" i="3"/>
  <c r="C21" i="3"/>
  <c r="D21" i="3"/>
  <c r="G59" i="3" s="1"/>
  <c r="G97" i="3" s="1"/>
  <c r="E21" i="3"/>
  <c r="F21" i="3"/>
  <c r="G21" i="3"/>
  <c r="H21" i="3"/>
  <c r="H59" i="3" s="1"/>
  <c r="H97" i="3" s="1"/>
  <c r="B25" i="3"/>
  <c r="C25" i="3"/>
  <c r="D25" i="3"/>
  <c r="E25" i="3"/>
  <c r="E63" i="3" s="1"/>
  <c r="E101" i="3" s="1"/>
  <c r="F25" i="3"/>
  <c r="G25" i="3"/>
  <c r="H25" i="3"/>
  <c r="B35" i="3"/>
  <c r="C35" i="3"/>
  <c r="D35" i="3"/>
  <c r="E35" i="3"/>
  <c r="F35" i="3"/>
  <c r="F73" i="3" s="1"/>
  <c r="F111" i="3" s="1"/>
  <c r="G35" i="3"/>
  <c r="G73" i="3" s="1"/>
  <c r="G111" i="3" s="1"/>
  <c r="H35" i="3"/>
  <c r="B38" i="3"/>
  <c r="C38" i="3"/>
  <c r="C76" i="3" s="1"/>
  <c r="D38" i="3"/>
  <c r="E38" i="3"/>
  <c r="F38" i="3"/>
  <c r="G38" i="3"/>
  <c r="H38" i="3"/>
  <c r="C43" i="3"/>
  <c r="C81" i="3" s="1"/>
  <c r="D43" i="3"/>
  <c r="E43" i="3"/>
  <c r="F43" i="3"/>
  <c r="G43" i="3"/>
  <c r="G81" i="3" s="1"/>
  <c r="H43" i="3"/>
  <c r="C44" i="3"/>
  <c r="D44" i="3"/>
  <c r="E44" i="3"/>
  <c r="E82" i="3" s="1"/>
  <c r="F44" i="3"/>
  <c r="G44" i="3"/>
  <c r="H44" i="3"/>
  <c r="H82" i="3" s="1"/>
  <c r="C45" i="3"/>
  <c r="C83" i="3" s="1"/>
  <c r="D45" i="3"/>
  <c r="E45" i="3"/>
  <c r="F45" i="3"/>
  <c r="F83" i="3" s="1"/>
  <c r="G45" i="3"/>
  <c r="G83" i="3" s="1"/>
  <c r="H45" i="3"/>
  <c r="H83" i="3" s="1"/>
  <c r="C46" i="3"/>
  <c r="D46" i="3"/>
  <c r="E46" i="3"/>
  <c r="F46" i="3"/>
  <c r="G46" i="3"/>
  <c r="H46" i="3"/>
  <c r="C47" i="3"/>
  <c r="C85" i="3" s="1"/>
  <c r="D47" i="3"/>
  <c r="E47" i="3"/>
  <c r="F47" i="3"/>
  <c r="F85" i="3" s="1"/>
  <c r="G47" i="3"/>
  <c r="G85" i="3" s="1"/>
  <c r="H47" i="3"/>
  <c r="C48" i="3"/>
  <c r="D48" i="3"/>
  <c r="D86" i="3" s="1"/>
  <c r="E48" i="3"/>
  <c r="E86" i="3" s="1"/>
  <c r="F48" i="3"/>
  <c r="F86" i="3" s="1"/>
  <c r="G48" i="3"/>
  <c r="H48" i="3"/>
  <c r="C49" i="3"/>
  <c r="C87" i="3" s="1"/>
  <c r="D49" i="3"/>
  <c r="E49" i="3"/>
  <c r="F49" i="3"/>
  <c r="G49" i="3"/>
  <c r="G87" i="3" s="1"/>
  <c r="H49" i="3"/>
  <c r="C50" i="3"/>
  <c r="D50" i="3"/>
  <c r="D88" i="3" s="1"/>
  <c r="E50" i="3"/>
  <c r="E88" i="3" s="1"/>
  <c r="F50" i="3"/>
  <c r="G50" i="3"/>
  <c r="H50" i="3"/>
  <c r="H88" i="3" s="1"/>
  <c r="C51" i="3"/>
  <c r="C89" i="3" s="1"/>
  <c r="D51" i="3"/>
  <c r="D89" i="3" s="1"/>
  <c r="E51" i="3"/>
  <c r="F51" i="3"/>
  <c r="G51" i="3"/>
  <c r="G89" i="3" s="1"/>
  <c r="H51" i="3"/>
  <c r="C52" i="3"/>
  <c r="D52" i="3"/>
  <c r="E52" i="3"/>
  <c r="E90" i="3" s="1"/>
  <c r="F52" i="3"/>
  <c r="G52" i="3"/>
  <c r="H52" i="3"/>
  <c r="H90" i="3" s="1"/>
  <c r="C53" i="3"/>
  <c r="C91" i="3" s="1"/>
  <c r="D53" i="3"/>
  <c r="E53" i="3"/>
  <c r="F53" i="3"/>
  <c r="F91" i="3" s="1"/>
  <c r="G53" i="3"/>
  <c r="G91" i="3" s="1"/>
  <c r="H53" i="3"/>
  <c r="H91" i="3" s="1"/>
  <c r="C54" i="3"/>
  <c r="D54" i="3"/>
  <c r="E54" i="3"/>
  <c r="E92" i="3" s="1"/>
  <c r="F54" i="3"/>
  <c r="G54" i="3"/>
  <c r="H54" i="3"/>
  <c r="C55" i="3"/>
  <c r="C93" i="3" s="1"/>
  <c r="D55" i="3"/>
  <c r="E55" i="3"/>
  <c r="F55" i="3"/>
  <c r="F93" i="3" s="1"/>
  <c r="G55" i="3"/>
  <c r="G93" i="3" s="1"/>
  <c r="H55" i="3"/>
  <c r="E56" i="3"/>
  <c r="F56" i="3"/>
  <c r="C57" i="3"/>
  <c r="D57" i="3"/>
  <c r="D95" i="3" s="1"/>
  <c r="E57" i="3"/>
  <c r="F57" i="3"/>
  <c r="G57" i="3"/>
  <c r="H57" i="3"/>
  <c r="C58" i="3"/>
  <c r="D58" i="3"/>
  <c r="D96" i="3" s="1"/>
  <c r="E58" i="3"/>
  <c r="E96" i="3" s="1"/>
  <c r="F58" i="3"/>
  <c r="G58" i="3"/>
  <c r="H58" i="3"/>
  <c r="C59" i="3"/>
  <c r="C97" i="3" s="1"/>
  <c r="D59" i="3"/>
  <c r="D97" i="3" s="1"/>
  <c r="F59" i="3"/>
  <c r="C60" i="3"/>
  <c r="D60" i="3"/>
  <c r="D98" i="3" s="1"/>
  <c r="E60" i="3"/>
  <c r="E98" i="3" s="1"/>
  <c r="F60" i="3"/>
  <c r="G60" i="3"/>
  <c r="H60" i="3"/>
  <c r="H98" i="3" s="1"/>
  <c r="C61" i="3"/>
  <c r="C99" i="3" s="1"/>
  <c r="D61" i="3"/>
  <c r="E61" i="3"/>
  <c r="F61" i="3"/>
  <c r="G61" i="3"/>
  <c r="G99" i="3" s="1"/>
  <c r="H61" i="3"/>
  <c r="C62" i="3"/>
  <c r="D62" i="3"/>
  <c r="E62" i="3"/>
  <c r="F62" i="3"/>
  <c r="G62" i="3"/>
  <c r="H62" i="3"/>
  <c r="H100" i="3" s="1"/>
  <c r="D63" i="3"/>
  <c r="G63" i="3"/>
  <c r="G101" i="3" s="1"/>
  <c r="H63" i="3"/>
  <c r="C64" i="3"/>
  <c r="D64" i="3"/>
  <c r="D102" i="3" s="1"/>
  <c r="E64" i="3"/>
  <c r="F64" i="3"/>
  <c r="F102" i="3" s="1"/>
  <c r="G64" i="3"/>
  <c r="H64" i="3"/>
  <c r="C65" i="3"/>
  <c r="D65" i="3"/>
  <c r="E65" i="3"/>
  <c r="F65" i="3"/>
  <c r="G65" i="3"/>
  <c r="G103" i="3" s="1"/>
  <c r="H65" i="3"/>
  <c r="C66" i="3"/>
  <c r="D66" i="3"/>
  <c r="D104" i="3" s="1"/>
  <c r="E66" i="3"/>
  <c r="E104" i="3" s="1"/>
  <c r="F66" i="3"/>
  <c r="G66" i="3"/>
  <c r="H66" i="3"/>
  <c r="H104" i="3" s="1"/>
  <c r="C67" i="3"/>
  <c r="D67" i="3"/>
  <c r="D105" i="3" s="1"/>
  <c r="E67" i="3"/>
  <c r="F67" i="3"/>
  <c r="G67" i="3"/>
  <c r="H67" i="3"/>
  <c r="C68" i="3"/>
  <c r="D68" i="3"/>
  <c r="E68" i="3"/>
  <c r="E106" i="3" s="1"/>
  <c r="F68" i="3"/>
  <c r="G68" i="3"/>
  <c r="H68" i="3"/>
  <c r="H106" i="3" s="1"/>
  <c r="C69" i="3"/>
  <c r="C107" i="3" s="1"/>
  <c r="D69" i="3"/>
  <c r="E69" i="3"/>
  <c r="F69" i="3"/>
  <c r="F107" i="3" s="1"/>
  <c r="G69" i="3"/>
  <c r="H69" i="3"/>
  <c r="H107" i="3" s="1"/>
  <c r="C70" i="3"/>
  <c r="D70" i="3"/>
  <c r="E70" i="3"/>
  <c r="F70" i="3"/>
  <c r="G70" i="3"/>
  <c r="H70" i="3"/>
  <c r="C71" i="3"/>
  <c r="C109" i="3" s="1"/>
  <c r="D71" i="3"/>
  <c r="E71" i="3"/>
  <c r="F71" i="3"/>
  <c r="F109" i="3" s="1"/>
  <c r="G71" i="3"/>
  <c r="G109" i="3" s="1"/>
  <c r="H71" i="3"/>
  <c r="C72" i="3"/>
  <c r="D72" i="3"/>
  <c r="D110" i="3" s="1"/>
  <c r="E72" i="3"/>
  <c r="F72" i="3"/>
  <c r="F110" i="3" s="1"/>
  <c r="G72" i="3"/>
  <c r="H72" i="3"/>
  <c r="C73" i="3"/>
  <c r="H73" i="3"/>
  <c r="C74" i="3"/>
  <c r="D74" i="3"/>
  <c r="E74" i="3"/>
  <c r="F74" i="3"/>
  <c r="G74" i="3"/>
  <c r="H74" i="3"/>
  <c r="C75" i="3"/>
  <c r="D75" i="3"/>
  <c r="E75" i="3"/>
  <c r="F75" i="3"/>
  <c r="G75" i="3"/>
  <c r="H75" i="3"/>
  <c r="H76" i="3"/>
  <c r="H114" i="3" s="1"/>
  <c r="D81" i="3"/>
  <c r="E81" i="3"/>
  <c r="F81" i="3"/>
  <c r="H81" i="3"/>
  <c r="C82" i="3"/>
  <c r="D82" i="3"/>
  <c r="F82" i="3"/>
  <c r="G82" i="3"/>
  <c r="D83" i="3"/>
  <c r="E83" i="3"/>
  <c r="H84" i="3"/>
  <c r="D85" i="3"/>
  <c r="E85" i="3"/>
  <c r="H85" i="3"/>
  <c r="C86" i="3"/>
  <c r="G86" i="3"/>
  <c r="H86" i="3"/>
  <c r="D87" i="3"/>
  <c r="E87" i="3"/>
  <c r="F87" i="3"/>
  <c r="H87" i="3"/>
  <c r="C88" i="3"/>
  <c r="F88" i="3"/>
  <c r="G88" i="3"/>
  <c r="E89" i="3"/>
  <c r="F89" i="3"/>
  <c r="H89" i="3"/>
  <c r="C90" i="3"/>
  <c r="D90" i="3"/>
  <c r="F90" i="3"/>
  <c r="G90" i="3"/>
  <c r="D91" i="3"/>
  <c r="E91" i="3"/>
  <c r="C92" i="3"/>
  <c r="D92" i="3"/>
  <c r="F92" i="3"/>
  <c r="G92" i="3"/>
  <c r="H92" i="3"/>
  <c r="D93" i="3"/>
  <c r="H93" i="3"/>
  <c r="E95" i="3"/>
  <c r="F95" i="3"/>
  <c r="H95" i="3"/>
  <c r="C96" i="3"/>
  <c r="F96" i="3"/>
  <c r="G96" i="3"/>
  <c r="H96" i="3"/>
  <c r="F98" i="3"/>
  <c r="D99" i="3"/>
  <c r="E99" i="3"/>
  <c r="H99" i="3"/>
  <c r="C100" i="3"/>
  <c r="D100" i="3"/>
  <c r="F100" i="3"/>
  <c r="G100" i="3"/>
  <c r="H101" i="3"/>
  <c r="C102" i="3"/>
  <c r="G102" i="3"/>
  <c r="H102" i="3"/>
  <c r="D103" i="3"/>
  <c r="E103" i="3"/>
  <c r="F103" i="3"/>
  <c r="H103" i="3"/>
  <c r="C104" i="3"/>
  <c r="F104" i="3"/>
  <c r="G104" i="3"/>
  <c r="F105" i="3"/>
  <c r="H105" i="3"/>
  <c r="F106" i="3"/>
  <c r="G106" i="3"/>
  <c r="D107" i="3"/>
  <c r="E107" i="3"/>
  <c r="F108" i="3"/>
  <c r="H108" i="3"/>
  <c r="D109" i="3"/>
  <c r="E109" i="3"/>
  <c r="H109" i="3"/>
  <c r="C110" i="3"/>
  <c r="H110" i="3"/>
  <c r="H111" i="3"/>
  <c r="C112" i="3"/>
  <c r="D112" i="3"/>
  <c r="E112" i="3"/>
  <c r="F112" i="3"/>
  <c r="G112" i="3"/>
  <c r="H112" i="3"/>
  <c r="C113" i="3"/>
  <c r="D113" i="3"/>
  <c r="F113" i="3"/>
  <c r="G113" i="3"/>
  <c r="H113" i="3"/>
  <c r="B18" i="4"/>
  <c r="C18" i="4"/>
  <c r="D18" i="4"/>
  <c r="G56" i="4" s="1"/>
  <c r="E18" i="4"/>
  <c r="E56" i="4" s="1"/>
  <c r="E94" i="4" s="1"/>
  <c r="F18" i="4"/>
  <c r="G18" i="4"/>
  <c r="H18" i="4"/>
  <c r="B21" i="4"/>
  <c r="C21" i="4"/>
  <c r="D21" i="4"/>
  <c r="E21" i="4"/>
  <c r="E59" i="4" s="1"/>
  <c r="F21" i="4"/>
  <c r="F59" i="4" s="1"/>
  <c r="G21" i="4"/>
  <c r="H21" i="4"/>
  <c r="B25" i="4"/>
  <c r="C63" i="4" s="1"/>
  <c r="C25" i="4"/>
  <c r="D25" i="4"/>
  <c r="E25" i="4"/>
  <c r="F25" i="4"/>
  <c r="F63" i="4" s="1"/>
  <c r="G25" i="4"/>
  <c r="H25" i="4"/>
  <c r="B35" i="4"/>
  <c r="C35" i="4"/>
  <c r="E73" i="4" s="1"/>
  <c r="D35" i="4"/>
  <c r="F73" i="4" s="1"/>
  <c r="E35" i="4"/>
  <c r="F35" i="4"/>
  <c r="G35" i="4"/>
  <c r="G73" i="4" s="1"/>
  <c r="G111" i="4" s="1"/>
  <c r="H35" i="4"/>
  <c r="B38" i="4"/>
  <c r="C38" i="4"/>
  <c r="D38" i="4"/>
  <c r="E38" i="4"/>
  <c r="F38" i="4"/>
  <c r="G38" i="4"/>
  <c r="H38" i="4"/>
  <c r="H76" i="4" s="1"/>
  <c r="E39" i="4"/>
  <c r="C43" i="4"/>
  <c r="C81" i="4" s="1"/>
  <c r="D43" i="4"/>
  <c r="D81" i="4" s="1"/>
  <c r="E43" i="4"/>
  <c r="F43" i="4"/>
  <c r="G43" i="4"/>
  <c r="G81" i="4" s="1"/>
  <c r="H43" i="4"/>
  <c r="H81" i="4" s="1"/>
  <c r="C44" i="4"/>
  <c r="D44" i="4"/>
  <c r="E44" i="4"/>
  <c r="E82" i="4" s="1"/>
  <c r="F44" i="4"/>
  <c r="F82" i="4" s="1"/>
  <c r="G44" i="4"/>
  <c r="H44" i="4"/>
  <c r="C45" i="4"/>
  <c r="C83" i="4" s="1"/>
  <c r="D45" i="4"/>
  <c r="D83" i="4" s="1"/>
  <c r="E45" i="4"/>
  <c r="F45" i="4"/>
  <c r="G45" i="4"/>
  <c r="G83" i="4" s="1"/>
  <c r="H45" i="4"/>
  <c r="H83" i="4" s="1"/>
  <c r="C46" i="4"/>
  <c r="D46" i="4"/>
  <c r="E46" i="4"/>
  <c r="E84" i="4" s="1"/>
  <c r="F46" i="4"/>
  <c r="F84" i="4" s="1"/>
  <c r="G46" i="4"/>
  <c r="H46" i="4"/>
  <c r="C47" i="4"/>
  <c r="C85" i="4" s="1"/>
  <c r="D47" i="4"/>
  <c r="D85" i="4" s="1"/>
  <c r="E47" i="4"/>
  <c r="F47" i="4"/>
  <c r="G47" i="4"/>
  <c r="G85" i="4" s="1"/>
  <c r="H47" i="4"/>
  <c r="H85" i="4" s="1"/>
  <c r="C48" i="4"/>
  <c r="D48" i="4"/>
  <c r="E48" i="4"/>
  <c r="E86" i="4" s="1"/>
  <c r="F48" i="4"/>
  <c r="F86" i="4" s="1"/>
  <c r="G48" i="4"/>
  <c r="H48" i="4"/>
  <c r="C49" i="4"/>
  <c r="C87" i="4" s="1"/>
  <c r="D49" i="4"/>
  <c r="D87" i="4" s="1"/>
  <c r="E49" i="4"/>
  <c r="F49" i="4"/>
  <c r="G49" i="4"/>
  <c r="G87" i="4" s="1"/>
  <c r="H49" i="4"/>
  <c r="H87" i="4" s="1"/>
  <c r="C50" i="4"/>
  <c r="D50" i="4"/>
  <c r="E50" i="4"/>
  <c r="E88" i="4" s="1"/>
  <c r="F50" i="4"/>
  <c r="F88" i="4" s="1"/>
  <c r="G50" i="4"/>
  <c r="H50" i="4"/>
  <c r="C51" i="4"/>
  <c r="C89" i="4" s="1"/>
  <c r="D51" i="4"/>
  <c r="D89" i="4" s="1"/>
  <c r="E51" i="4"/>
  <c r="F51" i="4"/>
  <c r="G51" i="4"/>
  <c r="G89" i="4" s="1"/>
  <c r="H51" i="4"/>
  <c r="H89" i="4" s="1"/>
  <c r="C52" i="4"/>
  <c r="D52" i="4"/>
  <c r="E52" i="4"/>
  <c r="E90" i="4" s="1"/>
  <c r="F52" i="4"/>
  <c r="F90" i="4" s="1"/>
  <c r="G52" i="4"/>
  <c r="H52" i="4"/>
  <c r="C53" i="4"/>
  <c r="C91" i="4" s="1"/>
  <c r="D53" i="4"/>
  <c r="D91" i="4" s="1"/>
  <c r="E53" i="4"/>
  <c r="F53" i="4"/>
  <c r="G53" i="4"/>
  <c r="G91" i="4" s="1"/>
  <c r="H53" i="4"/>
  <c r="H91" i="4" s="1"/>
  <c r="C54" i="4"/>
  <c r="D54" i="4"/>
  <c r="E54" i="4"/>
  <c r="E92" i="4" s="1"/>
  <c r="F54" i="4"/>
  <c r="F92" i="4" s="1"/>
  <c r="G54" i="4"/>
  <c r="H54" i="4"/>
  <c r="C55" i="4"/>
  <c r="C93" i="4" s="1"/>
  <c r="D55" i="4"/>
  <c r="D93" i="4" s="1"/>
  <c r="E55" i="4"/>
  <c r="F55" i="4"/>
  <c r="G55" i="4"/>
  <c r="G93" i="4" s="1"/>
  <c r="H55" i="4"/>
  <c r="H93" i="4" s="1"/>
  <c r="C56" i="4"/>
  <c r="F56" i="4"/>
  <c r="F94" i="4" s="1"/>
  <c r="C57" i="4"/>
  <c r="C95" i="4" s="1"/>
  <c r="D57" i="4"/>
  <c r="D95" i="4" s="1"/>
  <c r="E57" i="4"/>
  <c r="F57" i="4"/>
  <c r="G57" i="4"/>
  <c r="G95" i="4" s="1"/>
  <c r="H57" i="4"/>
  <c r="H95" i="4" s="1"/>
  <c r="C58" i="4"/>
  <c r="D58" i="4"/>
  <c r="E58" i="4"/>
  <c r="E96" i="4" s="1"/>
  <c r="F58" i="4"/>
  <c r="F96" i="4" s="1"/>
  <c r="G58" i="4"/>
  <c r="H58" i="4"/>
  <c r="C59" i="4"/>
  <c r="C97" i="4" s="1"/>
  <c r="D59" i="4"/>
  <c r="D97" i="4" s="1"/>
  <c r="G59" i="4"/>
  <c r="H59" i="4"/>
  <c r="H97" i="4" s="1"/>
  <c r="C60" i="4"/>
  <c r="D60" i="4"/>
  <c r="E60" i="4"/>
  <c r="E98" i="4" s="1"/>
  <c r="F60" i="4"/>
  <c r="F98" i="4" s="1"/>
  <c r="G60" i="4"/>
  <c r="H60" i="4"/>
  <c r="C61" i="4"/>
  <c r="C99" i="4" s="1"/>
  <c r="D61" i="4"/>
  <c r="D99" i="4" s="1"/>
  <c r="E61" i="4"/>
  <c r="F61" i="4"/>
  <c r="G61" i="4"/>
  <c r="G99" i="4" s="1"/>
  <c r="H61" i="4"/>
  <c r="H99" i="4" s="1"/>
  <c r="C62" i="4"/>
  <c r="D62" i="4"/>
  <c r="E62" i="4"/>
  <c r="E100" i="4" s="1"/>
  <c r="F62" i="4"/>
  <c r="F100" i="4" s="1"/>
  <c r="G62" i="4"/>
  <c r="H62" i="4"/>
  <c r="D63" i="4"/>
  <c r="D101" i="4" s="1"/>
  <c r="G63" i="4"/>
  <c r="H63" i="4"/>
  <c r="H101" i="4" s="1"/>
  <c r="C64" i="4"/>
  <c r="D64" i="4"/>
  <c r="E64" i="4"/>
  <c r="F64" i="4"/>
  <c r="F102" i="4" s="1"/>
  <c r="G64" i="4"/>
  <c r="H64" i="4"/>
  <c r="C65" i="4"/>
  <c r="D65" i="4"/>
  <c r="D103" i="4" s="1"/>
  <c r="E65" i="4"/>
  <c r="F65" i="4"/>
  <c r="G65" i="4"/>
  <c r="G103" i="4" s="1"/>
  <c r="H65" i="4"/>
  <c r="H103" i="4" s="1"/>
  <c r="C66" i="4"/>
  <c r="D66" i="4"/>
  <c r="E66" i="4"/>
  <c r="F66" i="4"/>
  <c r="F104" i="4" s="1"/>
  <c r="G66" i="4"/>
  <c r="H66" i="4"/>
  <c r="C67" i="4"/>
  <c r="D67" i="4"/>
  <c r="D105" i="4" s="1"/>
  <c r="E67" i="4"/>
  <c r="F67" i="4"/>
  <c r="G67" i="4"/>
  <c r="H67" i="4"/>
  <c r="H105" i="4" s="1"/>
  <c r="C68" i="4"/>
  <c r="D68" i="4"/>
  <c r="E68" i="4"/>
  <c r="E106" i="4" s="1"/>
  <c r="F68" i="4"/>
  <c r="F106" i="4" s="1"/>
  <c r="G68" i="4"/>
  <c r="H68" i="4"/>
  <c r="C69" i="4"/>
  <c r="D69" i="4"/>
  <c r="D107" i="4" s="1"/>
  <c r="E69" i="4"/>
  <c r="F69" i="4"/>
  <c r="G69" i="4"/>
  <c r="H69" i="4"/>
  <c r="H107" i="4" s="1"/>
  <c r="C70" i="4"/>
  <c r="D70" i="4"/>
  <c r="E70" i="4"/>
  <c r="F70" i="4"/>
  <c r="F108" i="4" s="1"/>
  <c r="G70" i="4"/>
  <c r="H70" i="4"/>
  <c r="C71" i="4"/>
  <c r="C109" i="4" s="1"/>
  <c r="D71" i="4"/>
  <c r="D109" i="4" s="1"/>
  <c r="E71" i="4"/>
  <c r="F71" i="4"/>
  <c r="G71" i="4"/>
  <c r="H71" i="4"/>
  <c r="C72" i="4"/>
  <c r="D72" i="4"/>
  <c r="E72" i="4"/>
  <c r="F72" i="4"/>
  <c r="F110" i="4" s="1"/>
  <c r="G72" i="4"/>
  <c r="H72" i="4"/>
  <c r="C73" i="4"/>
  <c r="D73" i="4"/>
  <c r="H73" i="4"/>
  <c r="H111" i="4" s="1"/>
  <c r="C74" i="4"/>
  <c r="D74" i="4"/>
  <c r="E74" i="4"/>
  <c r="F74" i="4"/>
  <c r="F112" i="4" s="1"/>
  <c r="G74" i="4"/>
  <c r="H74" i="4"/>
  <c r="C75" i="4"/>
  <c r="D75" i="4"/>
  <c r="D113" i="4" s="1"/>
  <c r="E75" i="4"/>
  <c r="F75" i="4"/>
  <c r="G75" i="4"/>
  <c r="H75" i="4"/>
  <c r="H113" i="4" s="1"/>
  <c r="C76" i="4"/>
  <c r="E76" i="4"/>
  <c r="E81" i="4"/>
  <c r="F81" i="4"/>
  <c r="C82" i="4"/>
  <c r="D82" i="4"/>
  <c r="G82" i="4"/>
  <c r="H82" i="4"/>
  <c r="E83" i="4"/>
  <c r="F83" i="4"/>
  <c r="C84" i="4"/>
  <c r="D84" i="4"/>
  <c r="G84" i="4"/>
  <c r="H84" i="4"/>
  <c r="E85" i="4"/>
  <c r="F85" i="4"/>
  <c r="C86" i="4"/>
  <c r="D86" i="4"/>
  <c r="G86" i="4"/>
  <c r="H86" i="4"/>
  <c r="E87" i="4"/>
  <c r="F87" i="4"/>
  <c r="C88" i="4"/>
  <c r="D88" i="4"/>
  <c r="G88" i="4"/>
  <c r="H88" i="4"/>
  <c r="E89" i="4"/>
  <c r="F89" i="4"/>
  <c r="C90" i="4"/>
  <c r="D90" i="4"/>
  <c r="G90" i="4"/>
  <c r="H90" i="4"/>
  <c r="E91" i="4"/>
  <c r="F91" i="4"/>
  <c r="C92" i="4"/>
  <c r="D92" i="4"/>
  <c r="G92" i="4"/>
  <c r="H92" i="4"/>
  <c r="E93" i="4"/>
  <c r="F93" i="4"/>
  <c r="E95" i="4"/>
  <c r="F95" i="4"/>
  <c r="C96" i="4"/>
  <c r="D96" i="4"/>
  <c r="G96" i="4"/>
  <c r="H96" i="4"/>
  <c r="C98" i="4"/>
  <c r="D98" i="4"/>
  <c r="G98" i="4"/>
  <c r="H98" i="4"/>
  <c r="E99" i="4"/>
  <c r="F99" i="4"/>
  <c r="C100" i="4"/>
  <c r="D100" i="4"/>
  <c r="G100" i="4"/>
  <c r="H100" i="4"/>
  <c r="G101" i="4"/>
  <c r="C102" i="4"/>
  <c r="D102" i="4"/>
  <c r="G102" i="4"/>
  <c r="H102" i="4"/>
  <c r="E103" i="4"/>
  <c r="F103" i="4"/>
  <c r="C104" i="4"/>
  <c r="D104" i="4"/>
  <c r="E104" i="4"/>
  <c r="G104" i="4"/>
  <c r="H104" i="4"/>
  <c r="E105" i="4"/>
  <c r="F105" i="4"/>
  <c r="C106" i="4"/>
  <c r="D106" i="4"/>
  <c r="G106" i="4"/>
  <c r="H106" i="4"/>
  <c r="C107" i="4"/>
  <c r="E107" i="4"/>
  <c r="F107" i="4"/>
  <c r="C108" i="4"/>
  <c r="D108" i="4"/>
  <c r="G108" i="4"/>
  <c r="H108" i="4"/>
  <c r="E109" i="4"/>
  <c r="F109" i="4"/>
  <c r="G109" i="4"/>
  <c r="C110" i="4"/>
  <c r="D110" i="4"/>
  <c r="G110" i="4"/>
  <c r="H110" i="4"/>
  <c r="F111" i="4"/>
  <c r="C112" i="4"/>
  <c r="D112" i="4"/>
  <c r="E112" i="4"/>
  <c r="G112" i="4"/>
  <c r="H112" i="4"/>
  <c r="C113" i="4"/>
  <c r="E113" i="4"/>
  <c r="F113" i="4"/>
  <c r="G113" i="4"/>
  <c r="C114" i="4"/>
  <c r="H114" i="4"/>
  <c r="B5" i="6"/>
  <c r="B6" i="6"/>
  <c r="B7" i="6"/>
  <c r="B8" i="6" s="1"/>
  <c r="C8" i="6"/>
  <c r="D8" i="6"/>
  <c r="E8" i="6"/>
  <c r="F8" i="6"/>
  <c r="B9" i="6"/>
  <c r="B10" i="6"/>
  <c r="B11" i="6"/>
  <c r="B12" i="6"/>
  <c r="D50" i="6" s="1"/>
  <c r="D88" i="6" s="1"/>
  <c r="B13" i="6"/>
  <c r="D51" i="6" s="1"/>
  <c r="D89" i="6" s="1"/>
  <c r="B14" i="6"/>
  <c r="B15" i="6"/>
  <c r="B16" i="6"/>
  <c r="B17" i="6" s="1"/>
  <c r="C17" i="6"/>
  <c r="D17" i="6"/>
  <c r="E17" i="6"/>
  <c r="F17" i="6"/>
  <c r="C18" i="6"/>
  <c r="D18" i="6"/>
  <c r="E18" i="6"/>
  <c r="F18" i="6"/>
  <c r="B19" i="6"/>
  <c r="B20" i="6"/>
  <c r="C21" i="6"/>
  <c r="D21" i="6"/>
  <c r="E21" i="6"/>
  <c r="F21" i="6"/>
  <c r="B22" i="6"/>
  <c r="D60" i="6" s="1"/>
  <c r="D98" i="6" s="1"/>
  <c r="B23" i="6"/>
  <c r="B24" i="6"/>
  <c r="C25" i="6"/>
  <c r="D25" i="6"/>
  <c r="E25" i="6"/>
  <c r="F25" i="6"/>
  <c r="B26" i="6"/>
  <c r="D64" i="6" s="1"/>
  <c r="D102" i="6" s="1"/>
  <c r="B27" i="6"/>
  <c r="C65" i="6" s="1"/>
  <c r="B28" i="6"/>
  <c r="C29" i="6"/>
  <c r="D29" i="6"/>
  <c r="E29" i="6"/>
  <c r="F29" i="6"/>
  <c r="B30" i="6"/>
  <c r="D68" i="6" s="1"/>
  <c r="D106" i="6" s="1"/>
  <c r="B31" i="6"/>
  <c r="C32" i="6"/>
  <c r="D32" i="6"/>
  <c r="E32" i="6"/>
  <c r="F32" i="6"/>
  <c r="F39" i="6" s="1"/>
  <c r="B33" i="6"/>
  <c r="B34" i="6"/>
  <c r="D72" i="6" s="1"/>
  <c r="D110" i="6" s="1"/>
  <c r="B35" i="6"/>
  <c r="D73" i="6" s="1"/>
  <c r="D111" i="6" s="1"/>
  <c r="C35" i="6"/>
  <c r="D35" i="6"/>
  <c r="E35" i="6"/>
  <c r="F35" i="6"/>
  <c r="B36" i="6"/>
  <c r="B37" i="6"/>
  <c r="C38" i="6"/>
  <c r="D38" i="6"/>
  <c r="E38" i="6"/>
  <c r="E39" i="6" s="1"/>
  <c r="F38" i="6"/>
  <c r="C43" i="6"/>
  <c r="F81" i="7" s="1"/>
  <c r="C44" i="6"/>
  <c r="F82" i="7" s="1"/>
  <c r="D44" i="6"/>
  <c r="E44" i="6"/>
  <c r="F44" i="6"/>
  <c r="C45" i="6"/>
  <c r="F83" i="7" s="1"/>
  <c r="E45" i="6"/>
  <c r="F45" i="6"/>
  <c r="C47" i="6"/>
  <c r="C85" i="6" s="1"/>
  <c r="D47" i="6"/>
  <c r="E47" i="6"/>
  <c r="F47" i="6"/>
  <c r="C48" i="6"/>
  <c r="F86" i="7" s="1"/>
  <c r="C49" i="6"/>
  <c r="F87" i="7" s="1"/>
  <c r="D49" i="6"/>
  <c r="E49" i="6"/>
  <c r="F49" i="6"/>
  <c r="C50" i="6"/>
  <c r="E50" i="6"/>
  <c r="F50" i="6"/>
  <c r="C51" i="6"/>
  <c r="C89" i="6" s="1"/>
  <c r="E51" i="6"/>
  <c r="F51" i="6"/>
  <c r="C52" i="6"/>
  <c r="F90" i="7" s="1"/>
  <c r="C53" i="6"/>
  <c r="F91" i="7" s="1"/>
  <c r="D53" i="6"/>
  <c r="E53" i="6"/>
  <c r="F53" i="6"/>
  <c r="C54" i="6"/>
  <c r="C92" i="6" s="1"/>
  <c r="E54" i="6"/>
  <c r="F54" i="6"/>
  <c r="C57" i="6"/>
  <c r="C95" i="6" s="1"/>
  <c r="C58" i="6"/>
  <c r="F96" i="7" s="1"/>
  <c r="D58" i="6"/>
  <c r="E58" i="6"/>
  <c r="F58" i="6"/>
  <c r="C60" i="6"/>
  <c r="C98" i="6" s="1"/>
  <c r="E60" i="6"/>
  <c r="F60" i="6"/>
  <c r="C62" i="6"/>
  <c r="C100" i="6" s="1"/>
  <c r="D62" i="6"/>
  <c r="E62" i="6"/>
  <c r="F62" i="6"/>
  <c r="C64" i="6"/>
  <c r="C102" i="6" s="1"/>
  <c r="E64" i="6"/>
  <c r="F64" i="6"/>
  <c r="C66" i="6"/>
  <c r="C104" i="6" s="1"/>
  <c r="D66" i="6"/>
  <c r="E66" i="6"/>
  <c r="F66" i="6"/>
  <c r="C68" i="6"/>
  <c r="C106" i="6" s="1"/>
  <c r="E68" i="6"/>
  <c r="F68" i="6"/>
  <c r="C69" i="6"/>
  <c r="F107" i="7" s="1"/>
  <c r="C71" i="6"/>
  <c r="C109" i="6" s="1"/>
  <c r="D71" i="6"/>
  <c r="E71" i="6"/>
  <c r="F71" i="6"/>
  <c r="C72" i="6"/>
  <c r="F110" i="7" s="1"/>
  <c r="E72" i="6"/>
  <c r="F72" i="6"/>
  <c r="C73" i="6"/>
  <c r="C111" i="6" s="1"/>
  <c r="E73" i="6"/>
  <c r="F73" i="6"/>
  <c r="C74" i="6"/>
  <c r="C75" i="6"/>
  <c r="C113" i="6" s="1"/>
  <c r="D75" i="6"/>
  <c r="E75" i="6"/>
  <c r="F75" i="6"/>
  <c r="C82" i="6"/>
  <c r="D82" i="6"/>
  <c r="E82" i="6"/>
  <c r="F82" i="6"/>
  <c r="C83" i="6"/>
  <c r="E83" i="6"/>
  <c r="F83" i="6"/>
  <c r="D85" i="6"/>
  <c r="E85" i="6"/>
  <c r="F85" i="6"/>
  <c r="C87" i="6"/>
  <c r="D87" i="6"/>
  <c r="E87" i="6"/>
  <c r="F87" i="6"/>
  <c r="C88" i="6"/>
  <c r="E88" i="6"/>
  <c r="F88" i="6"/>
  <c r="E89" i="6"/>
  <c r="F89" i="6"/>
  <c r="D91" i="6"/>
  <c r="E91" i="6"/>
  <c r="F91" i="6"/>
  <c r="E92" i="6"/>
  <c r="F92" i="6"/>
  <c r="C96" i="6"/>
  <c r="D96" i="6"/>
  <c r="E96" i="6"/>
  <c r="F96" i="6"/>
  <c r="E98" i="6"/>
  <c r="F98" i="6"/>
  <c r="D100" i="6"/>
  <c r="E100" i="6"/>
  <c r="F100" i="6"/>
  <c r="E102" i="6"/>
  <c r="F102" i="6"/>
  <c r="D104" i="6"/>
  <c r="E104" i="6"/>
  <c r="F104" i="6"/>
  <c r="E106" i="6"/>
  <c r="F106" i="6"/>
  <c r="D109" i="6"/>
  <c r="F109" i="6"/>
  <c r="E110" i="6"/>
  <c r="F110" i="6"/>
  <c r="E111" i="6"/>
  <c r="F111" i="6"/>
  <c r="C112" i="6"/>
  <c r="D113" i="6"/>
  <c r="E113" i="6"/>
  <c r="F113" i="6"/>
  <c r="C5" i="7"/>
  <c r="D5" i="7"/>
  <c r="D6" i="7"/>
  <c r="D18" i="7" s="1"/>
  <c r="C7" i="7"/>
  <c r="E45" i="7" s="1"/>
  <c r="D7" i="7"/>
  <c r="B8" i="7"/>
  <c r="E8" i="7"/>
  <c r="F8" i="7"/>
  <c r="D8" i="7" s="1"/>
  <c r="G8" i="7"/>
  <c r="H8" i="7"/>
  <c r="I8" i="7"/>
  <c r="C9" i="7"/>
  <c r="D9" i="7"/>
  <c r="D10" i="7"/>
  <c r="C11" i="7"/>
  <c r="D11" i="7"/>
  <c r="D12" i="7"/>
  <c r="F50" i="7" s="1"/>
  <c r="F88" i="7" s="1"/>
  <c r="C13" i="7"/>
  <c r="D13" i="7"/>
  <c r="D14" i="7"/>
  <c r="C15" i="7"/>
  <c r="D15" i="7"/>
  <c r="D16" i="7"/>
  <c r="D17" i="7" s="1"/>
  <c r="H55" i="7" s="1"/>
  <c r="B17" i="7"/>
  <c r="E17" i="7"/>
  <c r="F17" i="7"/>
  <c r="G17" i="7"/>
  <c r="G55" i="7" s="1"/>
  <c r="H17" i="7"/>
  <c r="I17" i="7"/>
  <c r="B18" i="7"/>
  <c r="E18" i="7"/>
  <c r="F18" i="7"/>
  <c r="G18" i="7"/>
  <c r="H18" i="7"/>
  <c r="I18" i="7"/>
  <c r="D19" i="7"/>
  <c r="D20" i="7"/>
  <c r="C20" i="7" s="1"/>
  <c r="B21" i="7"/>
  <c r="D21" i="7"/>
  <c r="E21" i="7"/>
  <c r="F21" i="7"/>
  <c r="G21" i="7"/>
  <c r="H21" i="7"/>
  <c r="H39" i="7" s="1"/>
  <c r="I21" i="7"/>
  <c r="D22" i="7"/>
  <c r="D25" i="7" s="1"/>
  <c r="C23" i="7"/>
  <c r="D23" i="7"/>
  <c r="D24" i="7"/>
  <c r="B25" i="7"/>
  <c r="E25" i="7"/>
  <c r="F25" i="7"/>
  <c r="G25" i="7"/>
  <c r="H25" i="7"/>
  <c r="I25" i="7"/>
  <c r="D26" i="7"/>
  <c r="D27" i="7"/>
  <c r="C27" i="7" s="1"/>
  <c r="C65" i="7" s="1"/>
  <c r="D28" i="7"/>
  <c r="B29" i="7"/>
  <c r="E29" i="7"/>
  <c r="F29" i="7"/>
  <c r="G29" i="7"/>
  <c r="H29" i="7"/>
  <c r="I29" i="7"/>
  <c r="C30" i="7"/>
  <c r="D30" i="7"/>
  <c r="D31" i="7"/>
  <c r="D32" i="7" s="1"/>
  <c r="F70" i="7" s="1"/>
  <c r="B32" i="7"/>
  <c r="E32" i="7"/>
  <c r="F32" i="7"/>
  <c r="G32" i="7"/>
  <c r="G70" i="7" s="1"/>
  <c r="H32" i="7"/>
  <c r="I32" i="7"/>
  <c r="D33" i="7"/>
  <c r="D34" i="7"/>
  <c r="C34" i="7" s="1"/>
  <c r="B35" i="7"/>
  <c r="E35" i="7"/>
  <c r="F35" i="7"/>
  <c r="G35" i="7"/>
  <c r="H35" i="7"/>
  <c r="I35" i="7"/>
  <c r="D36" i="7"/>
  <c r="C37" i="7"/>
  <c r="D37" i="7"/>
  <c r="B38" i="7"/>
  <c r="D38" i="7"/>
  <c r="E38" i="7"/>
  <c r="E39" i="7" s="1"/>
  <c r="F38" i="7"/>
  <c r="G38" i="7"/>
  <c r="H38" i="7"/>
  <c r="I38" i="7"/>
  <c r="F39" i="7"/>
  <c r="C43" i="7"/>
  <c r="F43" i="7"/>
  <c r="G43" i="7"/>
  <c r="H43" i="7"/>
  <c r="I43" i="7"/>
  <c r="F44" i="7"/>
  <c r="G44" i="7"/>
  <c r="H44" i="7"/>
  <c r="F45" i="7"/>
  <c r="G45" i="7"/>
  <c r="H45" i="7"/>
  <c r="I45" i="7"/>
  <c r="I83" i="7" s="1"/>
  <c r="F47" i="7"/>
  <c r="F85" i="7" s="1"/>
  <c r="G47" i="7"/>
  <c r="H47" i="7"/>
  <c r="I47" i="7"/>
  <c r="I85" i="7" s="1"/>
  <c r="F48" i="7"/>
  <c r="G48" i="7"/>
  <c r="I48" i="7"/>
  <c r="D49" i="7"/>
  <c r="F49" i="7"/>
  <c r="G49" i="7"/>
  <c r="H49" i="7"/>
  <c r="I49" i="7"/>
  <c r="G50" i="7"/>
  <c r="H50" i="7"/>
  <c r="I50" i="7"/>
  <c r="I88" i="7" s="1"/>
  <c r="F51" i="7"/>
  <c r="G51" i="7"/>
  <c r="H51" i="7"/>
  <c r="I51" i="7"/>
  <c r="I89" i="7" s="1"/>
  <c r="F52" i="7"/>
  <c r="G52" i="7"/>
  <c r="I52" i="7"/>
  <c r="D53" i="7"/>
  <c r="F53" i="7"/>
  <c r="G53" i="7"/>
  <c r="H53" i="7"/>
  <c r="H91" i="7" s="1"/>
  <c r="I53" i="7"/>
  <c r="G54" i="7"/>
  <c r="H54" i="7"/>
  <c r="I54" i="7"/>
  <c r="I92" i="7" s="1"/>
  <c r="F56" i="7"/>
  <c r="G57" i="7"/>
  <c r="D58" i="7"/>
  <c r="F58" i="7"/>
  <c r="G58" i="7"/>
  <c r="H58" i="7"/>
  <c r="G60" i="7"/>
  <c r="H60" i="7"/>
  <c r="I60" i="7"/>
  <c r="I98" i="7" s="1"/>
  <c r="E61" i="7"/>
  <c r="F61" i="7"/>
  <c r="G61" i="7"/>
  <c r="H61" i="7"/>
  <c r="I61" i="7"/>
  <c r="F62" i="7"/>
  <c r="F100" i="7" s="1"/>
  <c r="G62" i="7"/>
  <c r="I62" i="7"/>
  <c r="I100" i="7" s="1"/>
  <c r="F63" i="7"/>
  <c r="G63" i="7"/>
  <c r="G64" i="7"/>
  <c r="G102" i="7" s="1"/>
  <c r="D65" i="7"/>
  <c r="E65" i="7"/>
  <c r="G65" i="7"/>
  <c r="H65" i="7"/>
  <c r="I65" i="7"/>
  <c r="F66" i="7"/>
  <c r="F104" i="7" s="1"/>
  <c r="I66" i="7"/>
  <c r="I104" i="7" s="1"/>
  <c r="C68" i="7"/>
  <c r="F68" i="7"/>
  <c r="G68" i="7"/>
  <c r="H68" i="7"/>
  <c r="I68" i="7"/>
  <c r="I106" i="7" s="1"/>
  <c r="F69" i="7"/>
  <c r="G69" i="7"/>
  <c r="H69" i="7"/>
  <c r="H70" i="7"/>
  <c r="H71" i="7"/>
  <c r="I71" i="7"/>
  <c r="I109" i="7" s="1"/>
  <c r="E72" i="7"/>
  <c r="F72" i="7"/>
  <c r="H72" i="7"/>
  <c r="I72" i="7"/>
  <c r="I110" i="7" s="1"/>
  <c r="F74" i="7"/>
  <c r="F112" i="7" s="1"/>
  <c r="G74" i="7"/>
  <c r="I74" i="7"/>
  <c r="F75" i="7"/>
  <c r="G75" i="7"/>
  <c r="H75" i="7"/>
  <c r="I75" i="7"/>
  <c r="F76" i="7"/>
  <c r="G76" i="7"/>
  <c r="H76" i="7"/>
  <c r="G82" i="7"/>
  <c r="H82" i="7"/>
  <c r="H83" i="7"/>
  <c r="G85" i="7"/>
  <c r="H85" i="7"/>
  <c r="G87" i="7"/>
  <c r="H87" i="7"/>
  <c r="I87" i="7"/>
  <c r="H88" i="7"/>
  <c r="G89" i="7"/>
  <c r="H89" i="7"/>
  <c r="G91" i="7"/>
  <c r="I91" i="7"/>
  <c r="H92" i="7"/>
  <c r="G96" i="7"/>
  <c r="H96" i="7"/>
  <c r="H98" i="7"/>
  <c r="G100" i="7"/>
  <c r="G106" i="7"/>
  <c r="H106" i="7"/>
  <c r="H109" i="7"/>
  <c r="H110" i="7"/>
  <c r="F113" i="7"/>
  <c r="G113" i="7"/>
  <c r="H113" i="7"/>
  <c r="I113" i="7"/>
  <c r="B5" i="9"/>
  <c r="D21" i="9" s="1"/>
  <c r="B6" i="9"/>
  <c r="C22" i="9" s="1"/>
  <c r="B7" i="9"/>
  <c r="B8" i="9"/>
  <c r="C24" i="9" s="1"/>
  <c r="B9" i="9"/>
  <c r="D25" i="9" s="1"/>
  <c r="I22" i="12" s="1"/>
  <c r="B10" i="9"/>
  <c r="C26" i="9" s="1"/>
  <c r="B11" i="9"/>
  <c r="C27" i="9" s="1"/>
  <c r="L27" i="12" s="1"/>
  <c r="B12" i="9"/>
  <c r="C28" i="9" s="1"/>
  <c r="B13" i="9"/>
  <c r="F29" i="9" s="1"/>
  <c r="B14" i="9"/>
  <c r="C30" i="9" s="1"/>
  <c r="B15" i="9"/>
  <c r="E31" i="9" s="1"/>
  <c r="R28" i="12" s="1"/>
  <c r="B16" i="9"/>
  <c r="C32" i="9" s="1"/>
  <c r="C17" i="9"/>
  <c r="D17" i="9"/>
  <c r="E17" i="9"/>
  <c r="F17" i="9"/>
  <c r="C21" i="9"/>
  <c r="L14" i="12" s="1"/>
  <c r="F22" i="9"/>
  <c r="E23" i="9"/>
  <c r="F24" i="9"/>
  <c r="F26" i="9"/>
  <c r="O25" i="12" s="1"/>
  <c r="D27" i="9"/>
  <c r="E27" i="9"/>
  <c r="F27" i="9"/>
  <c r="O27" i="12" s="1"/>
  <c r="F28" i="9"/>
  <c r="O26" i="12" s="1"/>
  <c r="F30" i="9"/>
  <c r="O24" i="12" s="1"/>
  <c r="D31" i="9"/>
  <c r="F31" i="9"/>
  <c r="O28" i="12" s="1"/>
  <c r="F32" i="9"/>
  <c r="E39" i="9"/>
  <c r="E101" i="9" s="1"/>
  <c r="F42" i="9"/>
  <c r="F46" i="9"/>
  <c r="F262" i="9" s="1"/>
  <c r="F47" i="9"/>
  <c r="F285" i="9" s="1"/>
  <c r="C53" i="9"/>
  <c r="D53" i="9"/>
  <c r="E53" i="9"/>
  <c r="F53" i="9"/>
  <c r="C54" i="9"/>
  <c r="C76" i="9"/>
  <c r="D76" i="9"/>
  <c r="E76" i="9"/>
  <c r="F76" i="9"/>
  <c r="F77" i="9"/>
  <c r="C99" i="9"/>
  <c r="D99" i="9"/>
  <c r="E99" i="9"/>
  <c r="F99" i="9"/>
  <c r="C122" i="9"/>
  <c r="D122" i="9"/>
  <c r="E122" i="9"/>
  <c r="F122" i="9"/>
  <c r="F123" i="9"/>
  <c r="C145" i="9"/>
  <c r="D145" i="9"/>
  <c r="E145" i="9"/>
  <c r="F145" i="9"/>
  <c r="C168" i="9"/>
  <c r="D168" i="9"/>
  <c r="E168" i="9"/>
  <c r="F168" i="9"/>
  <c r="F170" i="9"/>
  <c r="C191" i="9"/>
  <c r="D191" i="9"/>
  <c r="E191" i="9"/>
  <c r="F191" i="9"/>
  <c r="C192" i="9"/>
  <c r="E192" i="9"/>
  <c r="F192" i="9"/>
  <c r="C214" i="9"/>
  <c r="D214" i="9"/>
  <c r="E214" i="9"/>
  <c r="F214" i="9"/>
  <c r="F215" i="9"/>
  <c r="C237" i="9"/>
  <c r="D237" i="9"/>
  <c r="E237" i="9"/>
  <c r="F237" i="9"/>
  <c r="C260" i="9"/>
  <c r="D260" i="9"/>
  <c r="E260" i="9"/>
  <c r="F260" i="9"/>
  <c r="C283" i="9"/>
  <c r="D283" i="9"/>
  <c r="E283" i="9"/>
  <c r="F283" i="9"/>
  <c r="E284" i="9"/>
  <c r="C306" i="9"/>
  <c r="D306" i="9"/>
  <c r="E306" i="9"/>
  <c r="F306" i="9"/>
  <c r="C329" i="9"/>
  <c r="D329" i="9"/>
  <c r="E329" i="9"/>
  <c r="F329" i="9"/>
  <c r="C103" i="6" l="1"/>
  <c r="O21" i="12"/>
  <c r="O23" i="12"/>
  <c r="F238" i="9"/>
  <c r="C47" i="7"/>
  <c r="D47" i="7"/>
  <c r="E47" i="7"/>
  <c r="D61" i="6"/>
  <c r="E61" i="6"/>
  <c r="F61" i="6"/>
  <c r="F99" i="6" s="1"/>
  <c r="O29" i="12"/>
  <c r="H109" i="4"/>
  <c r="E109" i="6"/>
  <c r="R30" i="10"/>
  <c r="F45" i="9"/>
  <c r="F239" i="9" s="1"/>
  <c r="E100" i="9"/>
  <c r="C38" i="7"/>
  <c r="E75" i="7"/>
  <c r="I64" i="7"/>
  <c r="D29" i="7"/>
  <c r="F64" i="7"/>
  <c r="C26" i="7"/>
  <c r="F169" i="9"/>
  <c r="D75" i="7"/>
  <c r="I99" i="7"/>
  <c r="E49" i="7"/>
  <c r="C49" i="7"/>
  <c r="C91" i="6"/>
  <c r="C86" i="6"/>
  <c r="F307" i="9"/>
  <c r="F284" i="9"/>
  <c r="F261" i="9"/>
  <c r="D146" i="9"/>
  <c r="D41" i="9"/>
  <c r="D147" i="9" s="1"/>
  <c r="I28" i="12"/>
  <c r="D284" i="9"/>
  <c r="D29" i="9"/>
  <c r="R27" i="12"/>
  <c r="E25" i="9"/>
  <c r="D23" i="9"/>
  <c r="C23" i="9"/>
  <c r="F106" i="7"/>
  <c r="G88" i="7"/>
  <c r="C75" i="7"/>
  <c r="H59" i="7"/>
  <c r="I55" i="7"/>
  <c r="F71" i="7"/>
  <c r="F109" i="7" s="1"/>
  <c r="G71" i="7"/>
  <c r="G109" i="7" s="1"/>
  <c r="C33" i="7"/>
  <c r="G66" i="7"/>
  <c r="H66" i="7"/>
  <c r="C28" i="7"/>
  <c r="H63" i="7"/>
  <c r="I63" i="7"/>
  <c r="F40" i="9" s="1"/>
  <c r="F124" i="9" s="1"/>
  <c r="E58" i="7"/>
  <c r="C58" i="7"/>
  <c r="G39" i="7"/>
  <c r="G56" i="7"/>
  <c r="B39" i="7"/>
  <c r="F55" i="7"/>
  <c r="C51" i="7"/>
  <c r="D51" i="7"/>
  <c r="E51" i="7"/>
  <c r="C110" i="6"/>
  <c r="C107" i="6"/>
  <c r="C90" i="6"/>
  <c r="D74" i="6"/>
  <c r="E74" i="6"/>
  <c r="F74" i="6"/>
  <c r="B32" i="6"/>
  <c r="D69" i="6"/>
  <c r="E69" i="6"/>
  <c r="F69" i="6"/>
  <c r="D52" i="6"/>
  <c r="D90" i="6" s="1"/>
  <c r="E52" i="6"/>
  <c r="E90" i="6" s="1"/>
  <c r="F52" i="6"/>
  <c r="F90" i="6" s="1"/>
  <c r="D48" i="6"/>
  <c r="E48" i="6"/>
  <c r="E86" i="6" s="1"/>
  <c r="F48" i="6"/>
  <c r="F86" i="6" s="1"/>
  <c r="D43" i="6"/>
  <c r="D81" i="6" s="1"/>
  <c r="E43" i="6"/>
  <c r="B18" i="6"/>
  <c r="F43" i="6"/>
  <c r="F81" i="6" s="1"/>
  <c r="C111" i="3"/>
  <c r="C111" i="4"/>
  <c r="E110" i="3"/>
  <c r="E110" i="4"/>
  <c r="E108" i="4"/>
  <c r="G107" i="3"/>
  <c r="G107" i="4"/>
  <c r="G105" i="3"/>
  <c r="G105" i="4"/>
  <c r="C105" i="3"/>
  <c r="C105" i="4"/>
  <c r="C103" i="3"/>
  <c r="C103" i="4"/>
  <c r="E102" i="3"/>
  <c r="E102" i="4"/>
  <c r="F97" i="3"/>
  <c r="F97" i="4"/>
  <c r="I90" i="7"/>
  <c r="I76" i="7"/>
  <c r="I39" i="7"/>
  <c r="I59" i="7"/>
  <c r="F59" i="7"/>
  <c r="G59" i="7"/>
  <c r="C45" i="7"/>
  <c r="D45" i="7"/>
  <c r="D39" i="6"/>
  <c r="I27" i="10"/>
  <c r="L28" i="10"/>
  <c r="O29" i="10"/>
  <c r="E29" i="9"/>
  <c r="F25" i="9"/>
  <c r="C72" i="7"/>
  <c r="D72" i="7"/>
  <c r="C61" i="7"/>
  <c r="D61" i="7"/>
  <c r="H56" i="7"/>
  <c r="I56" i="7"/>
  <c r="C81" i="6"/>
  <c r="D65" i="6"/>
  <c r="E65" i="6"/>
  <c r="F65" i="6"/>
  <c r="D47" i="9"/>
  <c r="D285" i="9" s="1"/>
  <c r="C37" i="9"/>
  <c r="C55" i="9" s="1"/>
  <c r="C31" i="9"/>
  <c r="C29" i="9"/>
  <c r="I27" i="12"/>
  <c r="D192" i="9"/>
  <c r="C25" i="9"/>
  <c r="E21" i="9"/>
  <c r="G98" i="7"/>
  <c r="I112" i="7"/>
  <c r="H64" i="7"/>
  <c r="F89" i="7"/>
  <c r="H73" i="7"/>
  <c r="D35" i="7"/>
  <c r="D39" i="7" s="1"/>
  <c r="I70" i="7"/>
  <c r="D68" i="7"/>
  <c r="E68" i="7"/>
  <c r="H57" i="7"/>
  <c r="I57" i="7"/>
  <c r="C19" i="7"/>
  <c r="D57" i="7" s="1"/>
  <c r="F57" i="7"/>
  <c r="F95" i="7" s="1"/>
  <c r="E53" i="7"/>
  <c r="C53" i="7"/>
  <c r="D43" i="7"/>
  <c r="E43" i="7"/>
  <c r="C61" i="6"/>
  <c r="C99" i="6" s="1"/>
  <c r="D57" i="6"/>
  <c r="B21" i="6"/>
  <c r="D59" i="6" s="1"/>
  <c r="E57" i="6"/>
  <c r="E95" i="6" s="1"/>
  <c r="F57" i="6"/>
  <c r="F95" i="6" s="1"/>
  <c r="B39" i="4"/>
  <c r="G39" i="4"/>
  <c r="C39" i="4"/>
  <c r="E63" i="4"/>
  <c r="E101" i="4" s="1"/>
  <c r="E84" i="2"/>
  <c r="C81" i="2"/>
  <c r="C36" i="7"/>
  <c r="C31" i="7"/>
  <c r="C32" i="7" s="1"/>
  <c r="C24" i="7"/>
  <c r="C22" i="7"/>
  <c r="C16" i="7"/>
  <c r="C14" i="7"/>
  <c r="C12" i="7"/>
  <c r="C10" i="7"/>
  <c r="D48" i="7" s="1"/>
  <c r="C6" i="7"/>
  <c r="C39" i="6"/>
  <c r="B29" i="6"/>
  <c r="D67" i="6" s="1"/>
  <c r="D105" i="6" s="1"/>
  <c r="B25" i="6"/>
  <c r="D63" i="6" s="1"/>
  <c r="G76" i="4"/>
  <c r="D76" i="4"/>
  <c r="H39" i="4"/>
  <c r="H56" i="4"/>
  <c r="F99" i="3"/>
  <c r="D86" i="2"/>
  <c r="D106" i="3"/>
  <c r="E76" i="2"/>
  <c r="C76" i="2"/>
  <c r="C114" i="3" s="1"/>
  <c r="C70" i="2"/>
  <c r="C108" i="3" s="1"/>
  <c r="E70" i="2"/>
  <c r="E108" i="3" s="1"/>
  <c r="C63" i="2"/>
  <c r="C84" i="2" s="1"/>
  <c r="D63" i="2"/>
  <c r="E39" i="2"/>
  <c r="E59" i="2"/>
  <c r="E82" i="2" s="1"/>
  <c r="G39" i="2"/>
  <c r="G56" i="2"/>
  <c r="C39" i="2"/>
  <c r="C77" i="2" s="1"/>
  <c r="C93" i="2" s="1"/>
  <c r="E56" i="2"/>
  <c r="E81" i="2" s="1"/>
  <c r="D56" i="2"/>
  <c r="D81" i="2" s="1"/>
  <c r="C46" i="2"/>
  <c r="C84" i="3" s="1"/>
  <c r="E46" i="2"/>
  <c r="E84" i="3" s="1"/>
  <c r="H74" i="7"/>
  <c r="G72" i="7"/>
  <c r="G110" i="7" s="1"/>
  <c r="I69" i="7"/>
  <c r="F65" i="7"/>
  <c r="H62" i="7"/>
  <c r="H100" i="7" s="1"/>
  <c r="F60" i="7"/>
  <c r="F98" i="7" s="1"/>
  <c r="I58" i="7"/>
  <c r="I96" i="7" s="1"/>
  <c r="F54" i="7"/>
  <c r="H52" i="7"/>
  <c r="H90" i="7" s="1"/>
  <c r="H48" i="7"/>
  <c r="H86" i="7" s="1"/>
  <c r="I44" i="7"/>
  <c r="I82" i="7" s="1"/>
  <c r="D54" i="6"/>
  <c r="D45" i="6"/>
  <c r="B38" i="6"/>
  <c r="F76" i="4"/>
  <c r="G97" i="4"/>
  <c r="F39" i="4"/>
  <c r="D76" i="3"/>
  <c r="D114" i="3" s="1"/>
  <c r="F76" i="3"/>
  <c r="E73" i="3"/>
  <c r="D73" i="3"/>
  <c r="D111" i="3" s="1"/>
  <c r="F39" i="3"/>
  <c r="F63" i="3"/>
  <c r="B39" i="3"/>
  <c r="C63" i="3"/>
  <c r="C101" i="3" s="1"/>
  <c r="E59" i="3"/>
  <c r="E39" i="3"/>
  <c r="H56" i="3"/>
  <c r="H39" i="3"/>
  <c r="H77" i="3" s="1"/>
  <c r="D39" i="3"/>
  <c r="D56" i="3"/>
  <c r="D94" i="3" s="1"/>
  <c r="E92" i="2"/>
  <c r="E113" i="3"/>
  <c r="G87" i="2"/>
  <c r="E94" i="3"/>
  <c r="G76" i="3"/>
  <c r="G39" i="3"/>
  <c r="G77" i="3" s="1"/>
  <c r="G56" i="3"/>
  <c r="C39" i="3"/>
  <c r="C77" i="3" s="1"/>
  <c r="C115" i="3" s="1"/>
  <c r="C56" i="3"/>
  <c r="I28" i="10"/>
  <c r="L29" i="10"/>
  <c r="O30" i="10"/>
  <c r="R27" i="10"/>
  <c r="D56" i="4"/>
  <c r="D94" i="4" s="1"/>
  <c r="D39" i="4"/>
  <c r="D77" i="4" s="1"/>
  <c r="C106" i="3"/>
  <c r="E76" i="3"/>
  <c r="E114" i="3" s="1"/>
  <c r="G95" i="3"/>
  <c r="C95" i="3"/>
  <c r="G89" i="2"/>
  <c r="C89" i="2"/>
  <c r="G33" i="1"/>
  <c r="E100" i="3"/>
  <c r="G85" i="2"/>
  <c r="C85" i="2"/>
  <c r="D70" i="2"/>
  <c r="D108" i="3" s="1"/>
  <c r="D39" i="2"/>
  <c r="F56" i="2"/>
  <c r="F94" i="3" s="1"/>
  <c r="D46" i="2"/>
  <c r="D84" i="3" s="1"/>
  <c r="F33" i="1"/>
  <c r="F17" i="12"/>
  <c r="I29" i="10"/>
  <c r="L30" i="10"/>
  <c r="O27" i="10"/>
  <c r="R28" i="10"/>
  <c r="P19" i="11"/>
  <c r="S19" i="11"/>
  <c r="I30" i="10"/>
  <c r="L27" i="10"/>
  <c r="O28" i="10"/>
  <c r="R29" i="10"/>
  <c r="J19" i="11"/>
  <c r="M19" i="11"/>
  <c r="P20" i="11"/>
  <c r="S20" i="11"/>
  <c r="G52" i="11"/>
  <c r="D52" i="11"/>
  <c r="E52" i="11"/>
  <c r="F52" i="11"/>
  <c r="G30" i="11"/>
  <c r="U14" i="11"/>
  <c r="H34" i="11" s="1"/>
  <c r="J22" i="11"/>
  <c r="D107" i="11" s="1"/>
  <c r="J24" i="11"/>
  <c r="D143" i="11" s="1"/>
  <c r="J26" i="11"/>
  <c r="D179" i="11" s="1"/>
  <c r="J28" i="11"/>
  <c r="D215" i="11" s="1"/>
  <c r="M22" i="11"/>
  <c r="E107" i="11" s="1"/>
  <c r="M24" i="11"/>
  <c r="E143" i="11" s="1"/>
  <c r="M26" i="11"/>
  <c r="E179" i="11" s="1"/>
  <c r="M28" i="11"/>
  <c r="E215" i="11" s="1"/>
  <c r="P22" i="11"/>
  <c r="F107" i="11" s="1"/>
  <c r="P24" i="11"/>
  <c r="F143" i="11" s="1"/>
  <c r="P26" i="11"/>
  <c r="F179" i="11" s="1"/>
  <c r="P28" i="11"/>
  <c r="F215" i="11" s="1"/>
  <c r="S22" i="11"/>
  <c r="G107" i="11" s="1"/>
  <c r="S24" i="11"/>
  <c r="G143" i="11" s="1"/>
  <c r="S26" i="11"/>
  <c r="G179" i="11" s="1"/>
  <c r="S28" i="11"/>
  <c r="G215" i="11" s="1"/>
  <c r="E30" i="11"/>
  <c r="I30" i="11"/>
  <c r="D250" i="11" s="1"/>
  <c r="O14" i="11"/>
  <c r="F34" i="11" s="1"/>
  <c r="N30" i="11"/>
  <c r="O30" i="11" s="1"/>
  <c r="F250" i="11" s="1"/>
  <c r="E14" i="11"/>
  <c r="I14" i="11"/>
  <c r="J18" i="11"/>
  <c r="D71" i="11" s="1"/>
  <c r="J23" i="11"/>
  <c r="D125" i="11" s="1"/>
  <c r="J25" i="11"/>
  <c r="D161" i="11" s="1"/>
  <c r="J27" i="11"/>
  <c r="D197" i="11" s="1"/>
  <c r="J29" i="11"/>
  <c r="D233" i="11" s="1"/>
  <c r="M18" i="11"/>
  <c r="E71" i="11" s="1"/>
  <c r="M23" i="11"/>
  <c r="E125" i="11" s="1"/>
  <c r="M25" i="11"/>
  <c r="E161" i="11" s="1"/>
  <c r="M27" i="11"/>
  <c r="E197" i="11" s="1"/>
  <c r="M29" i="11"/>
  <c r="E233" i="11" s="1"/>
  <c r="P18" i="11"/>
  <c r="F71" i="11" s="1"/>
  <c r="P23" i="11"/>
  <c r="F125" i="11" s="1"/>
  <c r="P25" i="11"/>
  <c r="F161" i="11" s="1"/>
  <c r="P27" i="11"/>
  <c r="F197" i="11" s="1"/>
  <c r="P29" i="11"/>
  <c r="F233" i="11" s="1"/>
  <c r="S18" i="11"/>
  <c r="G71" i="11" s="1"/>
  <c r="S23" i="11"/>
  <c r="G125" i="11" s="1"/>
  <c r="S25" i="11"/>
  <c r="G161" i="11" s="1"/>
  <c r="S27" i="11"/>
  <c r="G197" i="11" s="1"/>
  <c r="S29" i="11"/>
  <c r="G233" i="11" s="1"/>
  <c r="L14" i="11"/>
  <c r="E34" i="11" s="1"/>
  <c r="K30" i="11"/>
  <c r="L30" i="11" s="1"/>
  <c r="E250" i="11" s="1"/>
  <c r="R14" i="11"/>
  <c r="G34" i="11" s="1"/>
  <c r="Q30" i="11"/>
  <c r="R30" i="11" s="1"/>
  <c r="G250" i="11" s="1"/>
  <c r="G14" i="11"/>
  <c r="D32" i="9"/>
  <c r="D30" i="9"/>
  <c r="D28" i="9"/>
  <c r="D26" i="9"/>
  <c r="D24" i="9"/>
  <c r="D22" i="9"/>
  <c r="J17" i="12"/>
  <c r="K17" i="12" s="1"/>
  <c r="L29" i="12"/>
  <c r="C48" i="9"/>
  <c r="C308" i="9" s="1"/>
  <c r="C307" i="9"/>
  <c r="L24" i="12"/>
  <c r="C46" i="9"/>
  <c r="C262" i="9" s="1"/>
  <c r="C261" i="9"/>
  <c r="L26" i="12"/>
  <c r="C44" i="9"/>
  <c r="C216" i="9" s="1"/>
  <c r="C215" i="9"/>
  <c r="L25" i="12"/>
  <c r="C42" i="9"/>
  <c r="C170" i="9" s="1"/>
  <c r="C169" i="9"/>
  <c r="L21" i="12"/>
  <c r="C40" i="9"/>
  <c r="C124" i="9" s="1"/>
  <c r="C123" i="9"/>
  <c r="L17" i="12"/>
  <c r="C38" i="9"/>
  <c r="C78" i="9" s="1"/>
  <c r="C77" i="9"/>
  <c r="E32" i="9"/>
  <c r="E30" i="9"/>
  <c r="E28" i="9"/>
  <c r="E26" i="9"/>
  <c r="E24" i="9"/>
  <c r="E22" i="9"/>
  <c r="D39" i="9"/>
  <c r="D101" i="9" s="1"/>
  <c r="D100" i="9"/>
  <c r="I14" i="12"/>
  <c r="D37" i="9"/>
  <c r="D55" i="9" s="1"/>
  <c r="D54" i="9"/>
  <c r="F23" i="9"/>
  <c r="F21" i="9"/>
  <c r="B17" i="9"/>
  <c r="E33" i="9" s="1"/>
  <c r="R30" i="12" s="1"/>
  <c r="R21" i="10"/>
  <c r="L21" i="10"/>
  <c r="D14" i="10"/>
  <c r="H14" i="10"/>
  <c r="I14" i="10" s="1"/>
  <c r="K14" i="10"/>
  <c r="L14" i="10" s="1"/>
  <c r="Q14" i="10"/>
  <c r="J7" i="11"/>
  <c r="N14" i="10"/>
  <c r="O14" i="10" s="1"/>
  <c r="P16" i="10"/>
  <c r="P17" i="10" s="1"/>
  <c r="J16" i="10"/>
  <c r="J17" i="10" s="1"/>
  <c r="E17" i="10"/>
  <c r="F17" i="10" s="1"/>
  <c r="M16" i="10"/>
  <c r="M17" i="10" s="1"/>
  <c r="G16" i="10"/>
  <c r="G17" i="10" s="1"/>
  <c r="R15" i="10"/>
  <c r="S15" i="11"/>
  <c r="J15" i="11"/>
  <c r="I15" i="10"/>
  <c r="M15" i="11"/>
  <c r="L15" i="10"/>
  <c r="O15" i="10"/>
  <c r="P15" i="11"/>
  <c r="M17" i="12"/>
  <c r="N17" i="12" s="1"/>
  <c r="O17" i="12" s="1"/>
  <c r="G17" i="12"/>
  <c r="H17" i="12" s="1"/>
  <c r="P7" i="11"/>
  <c r="M7" i="11"/>
  <c r="J8" i="11"/>
  <c r="J10" i="11"/>
  <c r="J12" i="11"/>
  <c r="M8" i="11"/>
  <c r="M10" i="11"/>
  <c r="M12" i="11"/>
  <c r="P8" i="11"/>
  <c r="P10" i="11"/>
  <c r="P12" i="11"/>
  <c r="J9" i="11"/>
  <c r="J11" i="11"/>
  <c r="J13" i="11"/>
  <c r="M9" i="11"/>
  <c r="M11" i="11"/>
  <c r="M13" i="11"/>
  <c r="P9" i="11"/>
  <c r="P11" i="11"/>
  <c r="P13" i="11"/>
  <c r="R14" i="10"/>
  <c r="S8" i="11"/>
  <c r="S10" i="11"/>
  <c r="S12" i="11"/>
  <c r="S7" i="11"/>
  <c r="S9" i="11"/>
  <c r="S11" i="11"/>
  <c r="S13" i="11"/>
  <c r="M14" i="11"/>
  <c r="E35" i="11" s="1"/>
  <c r="D76" i="7"/>
  <c r="C76" i="7"/>
  <c r="E76" i="7"/>
  <c r="F46" i="7"/>
  <c r="H46" i="7"/>
  <c r="C8" i="7"/>
  <c r="G46" i="7"/>
  <c r="I46" i="7"/>
  <c r="C70" i="6"/>
  <c r="E70" i="6"/>
  <c r="B39" i="6"/>
  <c r="C77" i="6" s="1"/>
  <c r="D70" i="6"/>
  <c r="F70" i="6"/>
  <c r="C55" i="6"/>
  <c r="E55" i="6"/>
  <c r="D55" i="6"/>
  <c r="F55" i="6"/>
  <c r="C46" i="6"/>
  <c r="C84" i="6" s="1"/>
  <c r="E46" i="6"/>
  <c r="E84" i="6" s="1"/>
  <c r="D46" i="6"/>
  <c r="D84" i="6" s="1"/>
  <c r="F46" i="6"/>
  <c r="F84" i="6" s="1"/>
  <c r="C76" i="6"/>
  <c r="E76" i="6"/>
  <c r="D76" i="6"/>
  <c r="F76" i="6"/>
  <c r="C70" i="7" l="1"/>
  <c r="E70" i="7"/>
  <c r="D70" i="7"/>
  <c r="H77" i="7"/>
  <c r="F77" i="7"/>
  <c r="D101" i="6"/>
  <c r="G101" i="7"/>
  <c r="D97" i="6"/>
  <c r="H115" i="3"/>
  <c r="G77" i="2"/>
  <c r="G114" i="4"/>
  <c r="E44" i="7"/>
  <c r="C44" i="7"/>
  <c r="C18" i="7"/>
  <c r="D44" i="7"/>
  <c r="C54" i="7"/>
  <c r="D54" i="7"/>
  <c r="E54" i="7"/>
  <c r="E74" i="7"/>
  <c r="C74" i="7"/>
  <c r="C77" i="4"/>
  <c r="C115" i="4" s="1"/>
  <c r="C17" i="7"/>
  <c r="H95" i="7"/>
  <c r="H111" i="7"/>
  <c r="G97" i="7"/>
  <c r="I77" i="7"/>
  <c r="D56" i="6"/>
  <c r="G94" i="7" s="1"/>
  <c r="E56" i="6"/>
  <c r="F56" i="6"/>
  <c r="C56" i="6"/>
  <c r="D107" i="6"/>
  <c r="D112" i="6"/>
  <c r="C66" i="7"/>
  <c r="E66" i="7"/>
  <c r="C35" i="7"/>
  <c r="C71" i="7"/>
  <c r="E71" i="7"/>
  <c r="D71" i="7"/>
  <c r="I23" i="12"/>
  <c r="D45" i="9"/>
  <c r="D239" i="9" s="1"/>
  <c r="D238" i="9"/>
  <c r="I86" i="7"/>
  <c r="I102" i="7"/>
  <c r="D111" i="4"/>
  <c r="E99" i="6"/>
  <c r="H99" i="7"/>
  <c r="G90" i="7"/>
  <c r="H17" i="10"/>
  <c r="C94" i="3"/>
  <c r="C94" i="4"/>
  <c r="G114" i="3"/>
  <c r="H94" i="3"/>
  <c r="E111" i="3"/>
  <c r="E111" i="4"/>
  <c r="F77" i="4"/>
  <c r="D83" i="6"/>
  <c r="G83" i="7"/>
  <c r="E47" i="9"/>
  <c r="E285" i="9" s="1"/>
  <c r="H112" i="7"/>
  <c r="H94" i="4"/>
  <c r="E63" i="6"/>
  <c r="F63" i="6"/>
  <c r="C63" i="6"/>
  <c r="E48" i="7"/>
  <c r="C48" i="7"/>
  <c r="C25" i="7"/>
  <c r="C60" i="7"/>
  <c r="D60" i="7"/>
  <c r="E60" i="7"/>
  <c r="G77" i="4"/>
  <c r="E59" i="6"/>
  <c r="F59" i="6"/>
  <c r="I97" i="7" s="1"/>
  <c r="C59" i="6"/>
  <c r="F97" i="7" s="1"/>
  <c r="F103" i="6"/>
  <c r="I94" i="7"/>
  <c r="E81" i="6"/>
  <c r="H81" i="7"/>
  <c r="D86" i="6"/>
  <c r="G86" i="7"/>
  <c r="H104" i="7"/>
  <c r="H97" i="7"/>
  <c r="R22" i="12"/>
  <c r="E146" i="9"/>
  <c r="E41" i="9"/>
  <c r="E147" i="9" s="1"/>
  <c r="E77" i="4"/>
  <c r="C29" i="7"/>
  <c r="E64" i="7"/>
  <c r="C64" i="7"/>
  <c r="F48" i="9"/>
  <c r="F308" i="9" s="1"/>
  <c r="D99" i="6"/>
  <c r="G99" i="7"/>
  <c r="F81" i="2"/>
  <c r="E77" i="3"/>
  <c r="E115" i="3" s="1"/>
  <c r="F101" i="3"/>
  <c r="F101" i="4"/>
  <c r="F114" i="3"/>
  <c r="D92" i="6"/>
  <c r="G92" i="7"/>
  <c r="F92" i="7"/>
  <c r="F103" i="7"/>
  <c r="E77" i="2"/>
  <c r="E93" i="2" s="1"/>
  <c r="H77" i="4"/>
  <c r="E67" i="6"/>
  <c r="E105" i="6" s="1"/>
  <c r="F67" i="6"/>
  <c r="F105" i="6" s="1"/>
  <c r="C67" i="6"/>
  <c r="C105" i="6" s="1"/>
  <c r="C50" i="7"/>
  <c r="D50" i="7"/>
  <c r="E50" i="7"/>
  <c r="E62" i="7"/>
  <c r="C62" i="7"/>
  <c r="D95" i="6"/>
  <c r="G95" i="7"/>
  <c r="C21" i="7"/>
  <c r="E57" i="7"/>
  <c r="C57" i="7"/>
  <c r="D62" i="7"/>
  <c r="R14" i="12"/>
  <c r="E37" i="9"/>
  <c r="E55" i="9" s="1"/>
  <c r="E54" i="9"/>
  <c r="L23" i="12"/>
  <c r="C45" i="9"/>
  <c r="C239" i="9" s="1"/>
  <c r="C238" i="9"/>
  <c r="E103" i="6"/>
  <c r="H103" i="7"/>
  <c r="H94" i="7"/>
  <c r="O22" i="12"/>
  <c r="F41" i="9"/>
  <c r="F147" i="9" s="1"/>
  <c r="F146" i="9"/>
  <c r="F38" i="9"/>
  <c r="F78" i="9" s="1"/>
  <c r="C101" i="4"/>
  <c r="F107" i="6"/>
  <c r="F112" i="6"/>
  <c r="I101" i="7"/>
  <c r="D66" i="7"/>
  <c r="I103" i="7"/>
  <c r="G112" i="7"/>
  <c r="E43" i="9"/>
  <c r="E193" i="9" s="1"/>
  <c r="E114" i="4"/>
  <c r="F102" i="7"/>
  <c r="D64" i="7"/>
  <c r="D77" i="2"/>
  <c r="D93" i="2" s="1"/>
  <c r="F77" i="2"/>
  <c r="G94" i="3"/>
  <c r="G94" i="4"/>
  <c r="D77" i="3"/>
  <c r="D115" i="3" s="1"/>
  <c r="E97" i="3"/>
  <c r="E97" i="4"/>
  <c r="F77" i="3"/>
  <c r="F114" i="4"/>
  <c r="I107" i="7"/>
  <c r="F44" i="9"/>
  <c r="F216" i="9" s="1"/>
  <c r="G81" i="2"/>
  <c r="D84" i="2"/>
  <c r="D101" i="3"/>
  <c r="D114" i="4"/>
  <c r="E52" i="7"/>
  <c r="C52" i="7"/>
  <c r="E69" i="7"/>
  <c r="C69" i="7"/>
  <c r="D69" i="7"/>
  <c r="I95" i="7"/>
  <c r="I73" i="7"/>
  <c r="F73" i="7"/>
  <c r="H102" i="7"/>
  <c r="L22" i="12"/>
  <c r="C41" i="9"/>
  <c r="C147" i="9" s="1"/>
  <c r="C146" i="9"/>
  <c r="L28" i="12"/>
  <c r="C47" i="9"/>
  <c r="C285" i="9" s="1"/>
  <c r="C284" i="9"/>
  <c r="D103" i="6"/>
  <c r="G103" i="7"/>
  <c r="R23" i="12"/>
  <c r="E45" i="9"/>
  <c r="E239" i="9" s="1"/>
  <c r="E238" i="9"/>
  <c r="D52" i="7"/>
  <c r="G73" i="7"/>
  <c r="F99" i="7"/>
  <c r="E107" i="6"/>
  <c r="H107" i="7"/>
  <c r="E112" i="6"/>
  <c r="G77" i="7"/>
  <c r="H101" i="7"/>
  <c r="G104" i="7"/>
  <c r="I81" i="7"/>
  <c r="C100" i="9"/>
  <c r="C39" i="9"/>
  <c r="C101" i="9" s="1"/>
  <c r="D74" i="7"/>
  <c r="G67" i="7"/>
  <c r="G105" i="7" s="1"/>
  <c r="H67" i="7"/>
  <c r="H105" i="7" s="1"/>
  <c r="I67" i="7"/>
  <c r="F67" i="7"/>
  <c r="G107" i="7"/>
  <c r="G81" i="7"/>
  <c r="D34" i="11"/>
  <c r="J14" i="11"/>
  <c r="D35" i="11" s="1"/>
  <c r="S30" i="11"/>
  <c r="G251" i="11" s="1"/>
  <c r="M30" i="11"/>
  <c r="E251" i="11" s="1"/>
  <c r="P30" i="11"/>
  <c r="F251" i="11" s="1"/>
  <c r="J30" i="11"/>
  <c r="D251" i="11" s="1"/>
  <c r="D33" i="9"/>
  <c r="I30" i="12" s="1"/>
  <c r="I21" i="12"/>
  <c r="D40" i="9"/>
  <c r="D124" i="9" s="1"/>
  <c r="D123" i="9"/>
  <c r="I26" i="12"/>
  <c r="D44" i="9"/>
  <c r="D216" i="9" s="1"/>
  <c r="D215" i="9"/>
  <c r="I29" i="12"/>
  <c r="D48" i="9"/>
  <c r="D308" i="9" s="1"/>
  <c r="D307" i="9"/>
  <c r="I17" i="12"/>
  <c r="D38" i="9"/>
  <c r="D78" i="9" s="1"/>
  <c r="D77" i="9"/>
  <c r="I25" i="12"/>
  <c r="D42" i="9"/>
  <c r="D170" i="9" s="1"/>
  <c r="D169" i="9"/>
  <c r="I24" i="12"/>
  <c r="D46" i="9"/>
  <c r="D262" i="9" s="1"/>
  <c r="D261" i="9"/>
  <c r="C33" i="9"/>
  <c r="L30" i="12" s="1"/>
  <c r="F33" i="9"/>
  <c r="O30" i="12" s="1"/>
  <c r="R21" i="12"/>
  <c r="E40" i="9"/>
  <c r="E124" i="9" s="1"/>
  <c r="E123" i="9"/>
  <c r="R26" i="12"/>
  <c r="E44" i="9"/>
  <c r="E216" i="9" s="1"/>
  <c r="E215" i="9"/>
  <c r="R29" i="12"/>
  <c r="E48" i="9"/>
  <c r="E308" i="9" s="1"/>
  <c r="E307" i="9"/>
  <c r="R17" i="12"/>
  <c r="E38" i="9"/>
  <c r="E78" i="9" s="1"/>
  <c r="E77" i="9"/>
  <c r="R25" i="12"/>
  <c r="E42" i="9"/>
  <c r="E170" i="9" s="1"/>
  <c r="E169" i="9"/>
  <c r="R24" i="12"/>
  <c r="E46" i="9"/>
  <c r="E262" i="9" s="1"/>
  <c r="E261" i="9"/>
  <c r="O14" i="12"/>
  <c r="F37" i="9"/>
  <c r="F55" i="9" s="1"/>
  <c r="F54" i="9"/>
  <c r="F39" i="9"/>
  <c r="F101" i="9" s="1"/>
  <c r="F100" i="9"/>
  <c r="N17" i="10"/>
  <c r="P17" i="11" s="1"/>
  <c r="F53" i="11" s="1"/>
  <c r="K17" i="10"/>
  <c r="M17" i="11"/>
  <c r="E53" i="11" s="1"/>
  <c r="P14" i="11"/>
  <c r="F35" i="11" s="1"/>
  <c r="S14" i="11"/>
  <c r="G35" i="11" s="1"/>
  <c r="L17" i="10"/>
  <c r="J17" i="11"/>
  <c r="D53" i="11" s="1"/>
  <c r="Q17" i="10"/>
  <c r="I17" i="10"/>
  <c r="C115" i="6"/>
  <c r="F115" i="7"/>
  <c r="G114" i="7"/>
  <c r="D114" i="6"/>
  <c r="D49" i="9"/>
  <c r="D331" i="9" s="1"/>
  <c r="D330" i="9"/>
  <c r="C330" i="9"/>
  <c r="G93" i="7"/>
  <c r="D93" i="6"/>
  <c r="C93" i="6"/>
  <c r="F93" i="7"/>
  <c r="G108" i="7"/>
  <c r="D108" i="6"/>
  <c r="E108" i="6"/>
  <c r="H108" i="7"/>
  <c r="I84" i="7"/>
  <c r="C46" i="7"/>
  <c r="E46" i="7"/>
  <c r="F84" i="7"/>
  <c r="C114" i="6"/>
  <c r="F114" i="7"/>
  <c r="I114" i="7"/>
  <c r="F114" i="6"/>
  <c r="E114" i="6"/>
  <c r="H114" i="7"/>
  <c r="F330" i="9"/>
  <c r="E330" i="9"/>
  <c r="I93" i="7"/>
  <c r="F93" i="6"/>
  <c r="E93" i="6"/>
  <c r="H93" i="7"/>
  <c r="I108" i="7"/>
  <c r="F108" i="6"/>
  <c r="D77" i="6"/>
  <c r="F77" i="6"/>
  <c r="C108" i="6"/>
  <c r="F108" i="7"/>
  <c r="E77" i="6"/>
  <c r="G84" i="7"/>
  <c r="H84" i="7"/>
  <c r="D46" i="7"/>
  <c r="F115" i="3" l="1"/>
  <c r="C67" i="7"/>
  <c r="E67" i="7"/>
  <c r="D67" i="7"/>
  <c r="G93" i="2"/>
  <c r="F49" i="9"/>
  <c r="F331" i="9" s="1"/>
  <c r="C49" i="9"/>
  <c r="C331" i="9" s="1"/>
  <c r="E115" i="4"/>
  <c r="E97" i="6"/>
  <c r="C101" i="6"/>
  <c r="F101" i="7"/>
  <c r="C94" i="6"/>
  <c r="F94" i="7"/>
  <c r="F93" i="2"/>
  <c r="F97" i="6"/>
  <c r="D94" i="6"/>
  <c r="G115" i="3"/>
  <c r="E49" i="9"/>
  <c r="E331" i="9" s="1"/>
  <c r="F105" i="7"/>
  <c r="C43" i="9"/>
  <c r="C193" i="9" s="1"/>
  <c r="G111" i="7"/>
  <c r="F111" i="7"/>
  <c r="D43" i="9"/>
  <c r="D193" i="9" s="1"/>
  <c r="H115" i="4"/>
  <c r="G115" i="4"/>
  <c r="D63" i="7"/>
  <c r="C63" i="7"/>
  <c r="E63" i="7"/>
  <c r="F101" i="6"/>
  <c r="D73" i="7"/>
  <c r="C73" i="7"/>
  <c r="E73" i="7"/>
  <c r="F94" i="6"/>
  <c r="I105" i="7"/>
  <c r="I111" i="7"/>
  <c r="F43" i="9"/>
  <c r="F193" i="9" s="1"/>
  <c r="D115" i="4"/>
  <c r="C59" i="7"/>
  <c r="E59" i="7"/>
  <c r="D59" i="7"/>
  <c r="C97" i="6"/>
  <c r="E101" i="6"/>
  <c r="F115" i="4"/>
  <c r="E94" i="6"/>
  <c r="C55" i="7"/>
  <c r="E55" i="7"/>
  <c r="D55" i="7"/>
  <c r="C56" i="7"/>
  <c r="E56" i="7"/>
  <c r="D56" i="7"/>
  <c r="C39" i="7"/>
  <c r="O17" i="10"/>
  <c r="S17" i="11"/>
  <c r="G53" i="11" s="1"/>
  <c r="R17" i="10"/>
  <c r="I115" i="7"/>
  <c r="F115" i="6"/>
  <c r="E115" i="6"/>
  <c r="H115" i="7"/>
  <c r="G115" i="7"/>
  <c r="D115" i="6"/>
  <c r="F19" i="10"/>
  <c r="C21" i="10"/>
  <c r="D21" i="10" s="1"/>
  <c r="D19" i="10"/>
  <c r="C77" i="7" l="1"/>
  <c r="E77" i="7"/>
  <c r="D77" i="7"/>
  <c r="F2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Frank Schepke</author>
  </authors>
  <commentList>
    <comment ref="H7" authorId="0" shapeId="0" xr:uid="{C3834289-2563-448E-8A72-C9E904F35EDA}">
      <text>
        <r>
          <rPr>
            <b/>
            <sz val="9"/>
            <color indexed="81"/>
            <rFont val="Segoe UI"/>
            <charset val="1"/>
          </rPr>
          <t>Rose</t>
        </r>
      </text>
    </comment>
    <comment ref="K7" authorId="0" shapeId="0" xr:uid="{E1A663BA-9960-44D0-BA82-F967CDDAE68C}">
      <text>
        <r>
          <rPr>
            <b/>
            <sz val="9"/>
            <color indexed="81"/>
            <rFont val="Segoe UI"/>
            <charset val="1"/>
          </rPr>
          <t>Crois</t>
        </r>
      </text>
    </comment>
    <comment ref="N7" authorId="0" shapeId="0" xr:uid="{0845218C-D2A1-4D18-B962-68EE6D083B66}">
      <text>
        <r>
          <rPr>
            <b/>
            <sz val="9"/>
            <color indexed="81"/>
            <rFont val="Segoe UI"/>
            <family val="2"/>
          </rPr>
          <t>Lippert</t>
        </r>
      </text>
    </comment>
    <comment ref="Q7" authorId="0" shapeId="0" xr:uid="{9DC3B8C8-8D22-4FA3-BB85-D5639BE58F3C}">
      <text>
        <r>
          <rPr>
            <b/>
            <sz val="9"/>
            <color indexed="81"/>
            <rFont val="Segoe UI"/>
            <family val="2"/>
          </rPr>
          <t>Weßler</t>
        </r>
      </text>
    </comment>
    <comment ref="H8" authorId="0" shapeId="0" xr:uid="{2565E29A-B9C5-4249-9088-2E96848CAE01}">
      <text>
        <r>
          <rPr>
            <b/>
            <sz val="9"/>
            <color indexed="81"/>
            <rFont val="Segoe UI"/>
            <family val="2"/>
          </rPr>
          <t>Schübeler</t>
        </r>
      </text>
    </comment>
    <comment ref="K8" authorId="0" shapeId="0" xr:uid="{4141468F-1704-47AA-ACFD-79EE908C4BB7}">
      <text>
        <r>
          <rPr>
            <b/>
            <sz val="9"/>
            <color indexed="81"/>
            <rFont val="Segoe UI"/>
            <family val="2"/>
          </rPr>
          <t>Saglam</t>
        </r>
      </text>
    </comment>
    <comment ref="N8" authorId="0" shapeId="0" xr:uid="{D6431235-052E-4548-9F0D-DDA2BCEE2D37}">
      <text>
        <r>
          <rPr>
            <b/>
            <sz val="9"/>
            <color indexed="81"/>
            <rFont val="Segoe UI"/>
            <family val="2"/>
          </rPr>
          <t>Zanker</t>
        </r>
      </text>
    </comment>
    <comment ref="Q8" authorId="0" shapeId="0" xr:uid="{56B4A3EC-8720-48A1-8B65-4B1E24C986C7}">
      <text>
        <r>
          <rPr>
            <b/>
            <sz val="9"/>
            <color indexed="81"/>
            <rFont val="Segoe UI"/>
            <family val="2"/>
          </rPr>
          <t>Gauding</t>
        </r>
      </text>
    </comment>
    <comment ref="H9" authorId="0" shapeId="0" xr:uid="{0BE49FB8-A8A4-4DA5-BFA9-2988FD258E89}">
      <text>
        <r>
          <rPr>
            <b/>
            <sz val="9"/>
            <color indexed="81"/>
            <rFont val="Segoe UI"/>
            <family val="2"/>
          </rPr>
          <t>Vössing</t>
        </r>
      </text>
    </comment>
    <comment ref="K9" authorId="0" shapeId="0" xr:uid="{324912AF-50F1-4323-871F-0764E4A05677}">
      <text>
        <r>
          <rPr>
            <b/>
            <sz val="9"/>
            <color indexed="81"/>
            <rFont val="Segoe UI"/>
            <family val="2"/>
          </rPr>
          <t>Vollert</t>
        </r>
      </text>
    </comment>
    <comment ref="N9" authorId="0" shapeId="0" xr:uid="{346F28DF-F410-4DA3-9540-2EA7A5A5DF85}">
      <text>
        <r>
          <rPr>
            <b/>
            <sz val="9"/>
            <color indexed="81"/>
            <rFont val="Segoe UI"/>
            <family val="2"/>
          </rPr>
          <t>Frank Schepke:</t>
        </r>
        <r>
          <rPr>
            <sz val="9"/>
            <color indexed="81"/>
            <rFont val="Segoe UI"/>
            <family val="2"/>
          </rPr>
          <t xml:space="preserve">
Welling</t>
        </r>
      </text>
    </comment>
    <comment ref="Q9" authorId="0" shapeId="0" xr:uid="{B7F1A3B1-AF27-47A4-BBB5-F437A3A4465B}">
      <text>
        <r>
          <rPr>
            <b/>
            <sz val="9"/>
            <color indexed="81"/>
            <rFont val="Segoe UI"/>
            <family val="2"/>
          </rPr>
          <t>Hartmann</t>
        </r>
      </text>
    </comment>
    <comment ref="H10" authorId="0" shapeId="0" xr:uid="{F6D1284C-6D48-459D-878C-BAAE45A01119}">
      <text>
        <r>
          <rPr>
            <b/>
            <sz val="9"/>
            <color indexed="81"/>
            <rFont val="Segoe UI"/>
            <family val="2"/>
          </rPr>
          <t>Schaperdot</t>
        </r>
      </text>
    </comment>
    <comment ref="K10" authorId="0" shapeId="0" xr:uid="{332E9F3B-2BA8-400A-A1F2-D7912F624B68}">
      <text>
        <r>
          <rPr>
            <b/>
            <sz val="9"/>
            <color indexed="81"/>
            <rFont val="Segoe UI"/>
            <family val="2"/>
          </rPr>
          <t>van Heynsbergen</t>
        </r>
      </text>
    </comment>
    <comment ref="N10" authorId="0" shapeId="0" xr:uid="{9C116B55-3F66-497F-9D00-BFE378BA6320}">
      <text>
        <r>
          <rPr>
            <b/>
            <sz val="9"/>
            <color indexed="81"/>
            <rFont val="Segoe UI"/>
            <family val="2"/>
          </rPr>
          <t>Köhler</t>
        </r>
      </text>
    </comment>
    <comment ref="Q10" authorId="0" shapeId="0" xr:uid="{80464C8B-322D-4A88-A753-440FCE45682F}">
      <text>
        <r>
          <rPr>
            <b/>
            <sz val="9"/>
            <color indexed="81"/>
            <rFont val="Segoe UI"/>
            <family val="2"/>
          </rPr>
          <t>Bläsing</t>
        </r>
      </text>
    </comment>
    <comment ref="H11" authorId="0" shapeId="0" xr:uid="{637AB370-A2A6-4096-A677-2B0CB442F7B9}">
      <text>
        <r>
          <rPr>
            <b/>
            <sz val="9"/>
            <color indexed="81"/>
            <rFont val="Segoe UI"/>
            <family val="2"/>
          </rPr>
          <t>Sibbe</t>
        </r>
      </text>
    </comment>
    <comment ref="K11" authorId="0" shapeId="0" xr:uid="{A91AEFA0-3F4C-4F39-8A29-F792DD56657E}">
      <text>
        <r>
          <rPr>
            <b/>
            <sz val="9"/>
            <color indexed="81"/>
            <rFont val="Segoe UI"/>
            <family val="2"/>
          </rPr>
          <t>Schepke</t>
        </r>
        <r>
          <rPr>
            <sz val="9"/>
            <color indexed="81"/>
            <rFont val="Segoe UI"/>
            <family val="2"/>
          </rPr>
          <t xml:space="preserve">
</t>
        </r>
      </text>
    </comment>
    <comment ref="N11" authorId="0" shapeId="0" xr:uid="{58CDD061-9393-442F-A0E5-205EC3986037}">
      <text>
        <r>
          <rPr>
            <b/>
            <sz val="9"/>
            <color indexed="81"/>
            <rFont val="Segoe UI"/>
            <family val="2"/>
          </rPr>
          <t>Hake</t>
        </r>
      </text>
    </comment>
    <comment ref="Q11" authorId="0" shapeId="0" xr:uid="{7D2DF58E-4F51-43AE-9FBC-93DD15D0B0FC}">
      <text>
        <r>
          <rPr>
            <b/>
            <sz val="9"/>
            <color indexed="81"/>
            <rFont val="Segoe UI"/>
            <family val="2"/>
          </rPr>
          <t>Koch</t>
        </r>
        <r>
          <rPr>
            <sz val="9"/>
            <color indexed="81"/>
            <rFont val="Segoe UI"/>
            <family val="2"/>
          </rPr>
          <t xml:space="preserve">
</t>
        </r>
      </text>
    </comment>
    <comment ref="H12" authorId="0" shapeId="0" xr:uid="{C7AAEC6A-ABB7-484D-915F-0722FB97EE07}">
      <text>
        <r>
          <rPr>
            <b/>
            <sz val="9"/>
            <color indexed="81"/>
            <rFont val="Segoe UI"/>
            <family val="2"/>
          </rPr>
          <t>Wagemann</t>
        </r>
      </text>
    </comment>
    <comment ref="K12" authorId="0" shapeId="0" xr:uid="{ECC42459-949C-470D-8EBB-D8A2FC4B5777}">
      <text>
        <r>
          <rPr>
            <b/>
            <sz val="9"/>
            <color indexed="81"/>
            <rFont val="Segoe UI"/>
            <family val="2"/>
          </rPr>
          <t>Krystofiak</t>
        </r>
      </text>
    </comment>
    <comment ref="N12" authorId="0" shapeId="0" xr:uid="{A352DE5E-8A0E-43F4-A38E-195DD02737B0}">
      <text>
        <r>
          <rPr>
            <b/>
            <sz val="9"/>
            <color indexed="81"/>
            <rFont val="Segoe UI"/>
            <family val="2"/>
          </rPr>
          <t>Dr. Hake</t>
        </r>
        <r>
          <rPr>
            <sz val="9"/>
            <color indexed="81"/>
            <rFont val="Segoe UI"/>
            <family val="2"/>
          </rPr>
          <t xml:space="preserve">
</t>
        </r>
      </text>
    </comment>
    <comment ref="Q12" authorId="0" shapeId="0" xr:uid="{DC040630-A58A-4BFE-B56F-955C53E83359}">
      <text>
        <r>
          <rPr>
            <b/>
            <sz val="9"/>
            <color indexed="81"/>
            <rFont val="Segoe UI"/>
            <family val="2"/>
          </rPr>
          <t>Tofote</t>
        </r>
        <r>
          <rPr>
            <sz val="9"/>
            <color indexed="81"/>
            <rFont val="Segoe UI"/>
            <family val="2"/>
          </rPr>
          <t xml:space="preserve">
</t>
        </r>
      </text>
    </comment>
    <comment ref="H13" authorId="0" shapeId="0" xr:uid="{5AC15999-B3CD-43B3-B75A-759BE499C383}">
      <text>
        <r>
          <rPr>
            <b/>
            <sz val="9"/>
            <color indexed="81"/>
            <rFont val="Segoe UI"/>
            <family val="2"/>
          </rPr>
          <t>Marquardt</t>
        </r>
        <r>
          <rPr>
            <sz val="9"/>
            <color indexed="81"/>
            <rFont val="Segoe UI"/>
            <family val="2"/>
          </rPr>
          <t xml:space="preserve">
</t>
        </r>
      </text>
    </comment>
    <comment ref="K13" authorId="0" shapeId="0" xr:uid="{6849FC34-2C42-43D7-BB7D-F973151A1AA3}">
      <text>
        <r>
          <rPr>
            <b/>
            <sz val="9"/>
            <color indexed="81"/>
            <rFont val="Segoe UI"/>
            <family val="2"/>
          </rPr>
          <t>Spieker</t>
        </r>
        <r>
          <rPr>
            <sz val="9"/>
            <color indexed="81"/>
            <rFont val="Segoe UI"/>
            <family val="2"/>
          </rPr>
          <t xml:space="preserve">
</t>
        </r>
      </text>
    </comment>
    <comment ref="N13" authorId="0" shapeId="0" xr:uid="{5A83E9FD-A23D-404C-9323-6181C5EEF3C9}">
      <text>
        <r>
          <rPr>
            <b/>
            <sz val="9"/>
            <color indexed="81"/>
            <rFont val="Segoe UI"/>
            <family val="2"/>
          </rPr>
          <t>Weßler</t>
        </r>
        <r>
          <rPr>
            <sz val="9"/>
            <color indexed="81"/>
            <rFont val="Segoe UI"/>
            <family val="2"/>
          </rPr>
          <t xml:space="preserve">
</t>
        </r>
      </text>
    </comment>
    <comment ref="Q13" authorId="0" shapeId="0" xr:uid="{838DF5E8-1CA7-420D-BD62-A8BEF03BE169}">
      <text>
        <r>
          <rPr>
            <b/>
            <sz val="9"/>
            <color indexed="81"/>
            <rFont val="Segoe UI"/>
            <family val="2"/>
          </rPr>
          <t>Grünzel</t>
        </r>
        <r>
          <rPr>
            <sz val="9"/>
            <color indexed="81"/>
            <rFont val="Segoe UI"/>
            <family val="2"/>
          </rPr>
          <t xml:space="preserve">
</t>
        </r>
      </text>
    </comment>
    <comment ref="H15" authorId="0" shapeId="0" xr:uid="{092A6CF6-E287-4470-95CF-8252EE468C34}">
      <text>
        <r>
          <rPr>
            <b/>
            <sz val="9"/>
            <color indexed="81"/>
            <rFont val="Segoe UI"/>
            <family val="2"/>
          </rPr>
          <t>Rode</t>
        </r>
        <r>
          <rPr>
            <sz val="9"/>
            <color indexed="81"/>
            <rFont val="Segoe UI"/>
            <family val="2"/>
          </rPr>
          <t xml:space="preserve">
</t>
        </r>
      </text>
    </comment>
    <comment ref="K15" authorId="0" shapeId="0" xr:uid="{6C8A3FA1-A991-4072-A3B8-15ACAB9A3B5D}">
      <text>
        <r>
          <rPr>
            <b/>
            <sz val="9"/>
            <color indexed="81"/>
            <rFont val="Segoe UI"/>
            <family val="2"/>
          </rPr>
          <t>Gauding</t>
        </r>
        <r>
          <rPr>
            <sz val="9"/>
            <color indexed="81"/>
            <rFont val="Segoe UI"/>
            <family val="2"/>
          </rPr>
          <t xml:space="preserve">
</t>
        </r>
      </text>
    </comment>
    <comment ref="N15" authorId="0" shapeId="0" xr:uid="{CD22DF54-932D-49E9-A592-38BFEAD3F55A}">
      <text>
        <r>
          <rPr>
            <b/>
            <sz val="9"/>
            <color indexed="81"/>
            <rFont val="Segoe UI"/>
            <family val="2"/>
          </rPr>
          <t>Köhler</t>
        </r>
        <r>
          <rPr>
            <sz val="9"/>
            <color indexed="81"/>
            <rFont val="Segoe UI"/>
            <family val="2"/>
          </rPr>
          <t xml:space="preserve">
</t>
        </r>
      </text>
    </comment>
    <comment ref="Q15" authorId="0" shapeId="0" xr:uid="{441721AE-6488-47D4-87D0-83A891428B14}">
      <text>
        <r>
          <rPr>
            <b/>
            <sz val="9"/>
            <color indexed="81"/>
            <rFont val="Segoe UI"/>
            <family val="2"/>
          </rPr>
          <t>Moers-Mindermann</t>
        </r>
        <r>
          <rPr>
            <sz val="9"/>
            <color indexed="81"/>
            <rFont val="Segoe UI"/>
            <family val="2"/>
          </rPr>
          <t xml:space="preserve">
</t>
        </r>
      </text>
    </comment>
    <comment ref="H16" authorId="0" shapeId="0" xr:uid="{6497D6B8-7152-4586-8545-DBE378745076}">
      <text>
        <r>
          <rPr>
            <b/>
            <sz val="9"/>
            <color indexed="81"/>
            <rFont val="Segoe UI"/>
            <family val="2"/>
          </rPr>
          <t>Sibbe</t>
        </r>
      </text>
    </comment>
    <comment ref="K16" authorId="0" shapeId="0" xr:uid="{A1A24CFC-660A-4C86-904C-1ABE24D2BC29}">
      <text>
        <r>
          <rPr>
            <b/>
            <sz val="9"/>
            <color indexed="81"/>
            <rFont val="Segoe UI"/>
            <family val="2"/>
          </rPr>
          <t>Schepke</t>
        </r>
      </text>
    </comment>
    <comment ref="N16" authorId="0" shapeId="0" xr:uid="{8E752B91-1484-4D12-B9CE-F2E70C299980}">
      <text>
        <r>
          <rPr>
            <b/>
            <sz val="9"/>
            <color indexed="81"/>
            <rFont val="Segoe UI"/>
            <family val="2"/>
          </rPr>
          <t>Hake</t>
        </r>
      </text>
    </comment>
    <comment ref="Q16" authorId="0" shapeId="0" xr:uid="{B788E1C3-2A84-4DD3-85B0-A6CC69233D48}">
      <text>
        <r>
          <rPr>
            <b/>
            <sz val="9"/>
            <color indexed="81"/>
            <rFont val="Segoe UI"/>
            <family val="2"/>
          </rPr>
          <t>Koch</t>
        </r>
      </text>
    </comment>
    <comment ref="H17" authorId="0" shapeId="0" xr:uid="{A72A38C7-1194-4120-9E2A-C6156453885E}">
      <text>
        <r>
          <rPr>
            <b/>
            <sz val="9"/>
            <color indexed="81"/>
            <rFont val="Segoe UI"/>
            <family val="2"/>
          </rPr>
          <t>Wenzel</t>
        </r>
        <r>
          <rPr>
            <sz val="9"/>
            <color indexed="81"/>
            <rFont val="Segoe UI"/>
            <family val="2"/>
          </rPr>
          <t xml:space="preserve">
</t>
        </r>
      </text>
    </comment>
    <comment ref="K17" authorId="0" shapeId="0" xr:uid="{B6AB81CC-5E0C-411F-BC4B-1D292FDE0743}">
      <text>
        <r>
          <rPr>
            <b/>
            <sz val="9"/>
            <color indexed="81"/>
            <rFont val="Segoe UI"/>
            <family val="2"/>
          </rPr>
          <t>Bartolles</t>
        </r>
        <r>
          <rPr>
            <sz val="9"/>
            <color indexed="81"/>
            <rFont val="Segoe UI"/>
            <family val="2"/>
          </rPr>
          <t xml:space="preserve">
</t>
        </r>
      </text>
    </comment>
    <comment ref="N17" authorId="0" shapeId="0" xr:uid="{86536758-C6E1-4FCF-A404-2A82849375F9}">
      <text>
        <r>
          <rPr>
            <b/>
            <sz val="9"/>
            <color indexed="81"/>
            <rFont val="Segoe UI"/>
            <family val="2"/>
          </rPr>
          <t>Lüthke</t>
        </r>
        <r>
          <rPr>
            <sz val="9"/>
            <color indexed="81"/>
            <rFont val="Segoe UI"/>
            <family val="2"/>
          </rPr>
          <t xml:space="preserve">
</t>
        </r>
      </text>
    </comment>
    <comment ref="Q17" authorId="0" shapeId="0" xr:uid="{90815DFB-D4BC-4541-98D9-54BDAE51558A}">
      <text>
        <r>
          <rPr>
            <b/>
            <sz val="9"/>
            <color indexed="81"/>
            <rFont val="Segoe UI"/>
            <family val="2"/>
          </rPr>
          <t>Böker</t>
        </r>
        <r>
          <rPr>
            <sz val="9"/>
            <color indexed="81"/>
            <rFont val="Segoe UI"/>
            <family val="2"/>
          </rPr>
          <t xml:space="preserve">
</t>
        </r>
      </text>
    </comment>
    <comment ref="H18" authorId="0" shapeId="0" xr:uid="{1F96A6C3-7404-40BF-A08A-4C621A1BCA8B}">
      <text>
        <r>
          <rPr>
            <b/>
            <sz val="9"/>
            <color indexed="81"/>
            <rFont val="Segoe UI"/>
            <family val="2"/>
          </rPr>
          <t>Rapp</t>
        </r>
        <r>
          <rPr>
            <sz val="9"/>
            <color indexed="81"/>
            <rFont val="Segoe UI"/>
            <family val="2"/>
          </rPr>
          <t xml:space="preserve">
</t>
        </r>
      </text>
    </comment>
    <comment ref="K18" authorId="0" shapeId="0" xr:uid="{08B7805C-7960-495D-9B42-E5B9B1AFF6F1}">
      <text>
        <r>
          <rPr>
            <b/>
            <sz val="9"/>
            <color indexed="81"/>
            <rFont val="Segoe UI"/>
            <family val="2"/>
          </rPr>
          <t>Pohl</t>
        </r>
        <r>
          <rPr>
            <sz val="9"/>
            <color indexed="81"/>
            <rFont val="Segoe UI"/>
            <family val="2"/>
          </rPr>
          <t xml:space="preserve">
</t>
        </r>
      </text>
    </comment>
    <comment ref="N18" authorId="0" shapeId="0" xr:uid="{579DED06-BF60-4AB7-ADEE-0040340D35C3}">
      <text>
        <r>
          <rPr>
            <b/>
            <sz val="9"/>
            <color indexed="81"/>
            <rFont val="Segoe UI"/>
            <family val="2"/>
          </rPr>
          <t>Giesemann</t>
        </r>
        <r>
          <rPr>
            <sz val="9"/>
            <color indexed="81"/>
            <rFont val="Segoe UI"/>
            <family val="2"/>
          </rPr>
          <t xml:space="preserve">
</t>
        </r>
      </text>
    </comment>
    <comment ref="Q18" authorId="0" shapeId="0" xr:uid="{D173AEDA-2107-441A-AC0E-FFDD9DAEA20C}">
      <text>
        <r>
          <rPr>
            <b/>
            <sz val="9"/>
            <color indexed="81"/>
            <rFont val="Segoe UI"/>
            <family val="2"/>
          </rPr>
          <t>Menke</t>
        </r>
        <r>
          <rPr>
            <sz val="9"/>
            <color indexed="81"/>
            <rFont val="Segoe UI"/>
            <family val="2"/>
          </rPr>
          <t xml:space="preserve">
</t>
        </r>
      </text>
    </comment>
    <comment ref="H20" authorId="0" shapeId="0" xr:uid="{D034D879-B385-4750-B581-8C32954700E0}">
      <text>
        <r>
          <rPr>
            <b/>
            <sz val="9"/>
            <color indexed="81"/>
            <rFont val="Segoe UI"/>
            <family val="2"/>
          </rPr>
          <t>Wessel</t>
        </r>
        <r>
          <rPr>
            <sz val="9"/>
            <color indexed="81"/>
            <rFont val="Segoe UI"/>
            <family val="2"/>
          </rPr>
          <t xml:space="preserve">
</t>
        </r>
      </text>
    </comment>
    <comment ref="K20" authorId="0" shapeId="0" xr:uid="{8155B92B-8BD2-45A2-9CE2-191372CFF2BD}">
      <text>
        <r>
          <rPr>
            <b/>
            <sz val="9"/>
            <color indexed="81"/>
            <rFont val="Segoe UI"/>
            <family val="2"/>
          </rPr>
          <t>Tegethoff</t>
        </r>
        <r>
          <rPr>
            <sz val="9"/>
            <color indexed="81"/>
            <rFont val="Segoe UI"/>
            <family val="2"/>
          </rPr>
          <t xml:space="preserve">
</t>
        </r>
      </text>
    </comment>
    <comment ref="N20" authorId="0" shapeId="0" xr:uid="{1727539E-9F11-487D-9237-9A580D615918}">
      <text>
        <r>
          <rPr>
            <b/>
            <sz val="9"/>
            <color indexed="81"/>
            <rFont val="Segoe UI"/>
            <family val="2"/>
          </rPr>
          <t>Schnietz</t>
        </r>
      </text>
    </comment>
    <comment ref="Q20" authorId="0" shapeId="0" xr:uid="{737DB791-949F-440B-AB33-D5781DDB72D7}">
      <text>
        <r>
          <rPr>
            <b/>
            <sz val="9"/>
            <color indexed="81"/>
            <rFont val="Segoe UI"/>
            <family val="2"/>
          </rPr>
          <t>Hennemann</t>
        </r>
        <r>
          <rPr>
            <sz val="9"/>
            <color indexed="81"/>
            <rFont val="Segoe UI"/>
            <family val="2"/>
          </rPr>
          <t xml:space="preserve">
</t>
        </r>
      </text>
    </comment>
    <comment ref="H21" authorId="0" shapeId="0" xr:uid="{4DC0189F-EFA4-4B08-A56B-A916312CACF8}">
      <text>
        <r>
          <rPr>
            <b/>
            <sz val="9"/>
            <color indexed="81"/>
            <rFont val="Segoe UI"/>
            <family val="2"/>
          </rPr>
          <t>Wessel</t>
        </r>
        <r>
          <rPr>
            <sz val="9"/>
            <color indexed="81"/>
            <rFont val="Segoe UI"/>
            <family val="2"/>
          </rPr>
          <t xml:space="preserve">
</t>
        </r>
      </text>
    </comment>
    <comment ref="K21" authorId="0" shapeId="0" xr:uid="{B83E4724-C7DA-4287-9D6A-6890F5C8AF36}">
      <text>
        <r>
          <rPr>
            <b/>
            <sz val="9"/>
            <color indexed="81"/>
            <rFont val="Segoe UI"/>
            <family val="2"/>
          </rPr>
          <t>Tegethoff</t>
        </r>
        <r>
          <rPr>
            <sz val="9"/>
            <color indexed="81"/>
            <rFont val="Segoe UI"/>
            <family val="2"/>
          </rPr>
          <t xml:space="preserve">
</t>
        </r>
      </text>
    </comment>
    <comment ref="N21" authorId="0" shapeId="0" xr:uid="{B4922990-1F94-4040-8A96-59E24710F51F}">
      <text>
        <r>
          <rPr>
            <b/>
            <sz val="9"/>
            <color indexed="81"/>
            <rFont val="Segoe UI"/>
            <family val="2"/>
          </rPr>
          <t>Schnietz</t>
        </r>
        <r>
          <rPr>
            <sz val="9"/>
            <color indexed="81"/>
            <rFont val="Segoe UI"/>
            <family val="2"/>
          </rPr>
          <t xml:space="preserve">
</t>
        </r>
      </text>
    </comment>
    <comment ref="Q21" authorId="0" shapeId="0" xr:uid="{051FAB53-3599-4BE9-AC13-71E2B4D335F9}">
      <text>
        <r>
          <rPr>
            <b/>
            <sz val="9"/>
            <color indexed="81"/>
            <rFont val="Segoe UI"/>
            <family val="2"/>
          </rPr>
          <t>Hennemann</t>
        </r>
        <r>
          <rPr>
            <sz val="9"/>
            <color indexed="81"/>
            <rFont val="Segoe UI"/>
            <family val="2"/>
          </rPr>
          <t xml:space="preserve">
</t>
        </r>
      </text>
    </comment>
    <comment ref="H22" authorId="0" shapeId="0" xr:uid="{D9230273-BF04-40E4-B937-0D5673373B6C}">
      <text>
        <r>
          <rPr>
            <b/>
            <sz val="9"/>
            <color indexed="81"/>
            <rFont val="Segoe UI"/>
            <family val="2"/>
          </rPr>
          <t>Wessel</t>
        </r>
        <r>
          <rPr>
            <sz val="9"/>
            <color indexed="81"/>
            <rFont val="Segoe UI"/>
            <family val="2"/>
          </rPr>
          <t xml:space="preserve">
</t>
        </r>
      </text>
    </comment>
    <comment ref="K22" authorId="0" shapeId="0" xr:uid="{56B3F8F4-56A9-44E6-A523-4DF209C3EBDB}">
      <text>
        <r>
          <rPr>
            <b/>
            <sz val="9"/>
            <color indexed="81"/>
            <rFont val="Segoe UI"/>
            <family val="2"/>
          </rPr>
          <t>Tegethoff</t>
        </r>
        <r>
          <rPr>
            <sz val="9"/>
            <color indexed="81"/>
            <rFont val="Segoe UI"/>
            <family val="2"/>
          </rPr>
          <t xml:space="preserve">
</t>
        </r>
      </text>
    </comment>
    <comment ref="N22" authorId="0" shapeId="0" xr:uid="{D423C9D7-8610-4B78-94D4-F894B8793351}">
      <text>
        <r>
          <rPr>
            <b/>
            <sz val="9"/>
            <color indexed="81"/>
            <rFont val="Segoe UI"/>
            <family val="2"/>
          </rPr>
          <t>Schnietz</t>
        </r>
        <r>
          <rPr>
            <sz val="9"/>
            <color indexed="81"/>
            <rFont val="Segoe UI"/>
            <family val="2"/>
          </rPr>
          <t xml:space="preserve">
</t>
        </r>
      </text>
    </comment>
    <comment ref="Q22" authorId="0" shapeId="0" xr:uid="{FBE7FCD1-FC0E-410D-9092-A7B30B99DE8D}">
      <text>
        <r>
          <rPr>
            <b/>
            <sz val="9"/>
            <color indexed="81"/>
            <rFont val="Segoe UI"/>
            <family val="2"/>
          </rPr>
          <t>Hennemann</t>
        </r>
        <r>
          <rPr>
            <sz val="9"/>
            <color indexed="81"/>
            <rFont val="Segoe UI"/>
            <family val="2"/>
          </rPr>
          <t xml:space="preserve">
</t>
        </r>
      </text>
    </comment>
    <comment ref="H23" authorId="0" shapeId="0" xr:uid="{E5B9411D-FC2D-4D69-B58C-C61B33FB56A9}">
      <text>
        <r>
          <rPr>
            <b/>
            <sz val="9"/>
            <color indexed="81"/>
            <rFont val="Segoe UI"/>
            <family val="2"/>
          </rPr>
          <t>Hartmann</t>
        </r>
        <r>
          <rPr>
            <sz val="9"/>
            <color indexed="81"/>
            <rFont val="Segoe UI"/>
            <family val="2"/>
          </rPr>
          <t xml:space="preserve">
</t>
        </r>
      </text>
    </comment>
    <comment ref="K23" authorId="0" shapeId="0" xr:uid="{F70196DF-15EE-44C9-961A-14C83454370C}">
      <text>
        <r>
          <rPr>
            <b/>
            <sz val="9"/>
            <color indexed="81"/>
            <rFont val="Segoe UI"/>
            <family val="2"/>
          </rPr>
          <t>Maßenberg</t>
        </r>
        <r>
          <rPr>
            <sz val="9"/>
            <color indexed="81"/>
            <rFont val="Segoe UI"/>
            <family val="2"/>
          </rPr>
          <t xml:space="preserve">
</t>
        </r>
      </text>
    </comment>
    <comment ref="N23" authorId="0" shapeId="0" xr:uid="{E09EEF1A-317A-4758-82B2-904755EC87B5}">
      <text>
        <r>
          <rPr>
            <b/>
            <sz val="9"/>
            <color indexed="81"/>
            <rFont val="Segoe UI"/>
            <family val="2"/>
          </rPr>
          <t>Hartmann</t>
        </r>
        <r>
          <rPr>
            <sz val="9"/>
            <color indexed="81"/>
            <rFont val="Segoe UI"/>
            <family val="2"/>
          </rPr>
          <t xml:space="preserve">
</t>
        </r>
      </text>
    </comment>
    <comment ref="Q23" authorId="0" shapeId="0" xr:uid="{EF827BA9-60A0-468D-B74B-F9713926DC3C}">
      <text>
        <r>
          <rPr>
            <b/>
            <sz val="9"/>
            <color indexed="81"/>
            <rFont val="Segoe UI"/>
            <family val="2"/>
          </rPr>
          <t>Hartmann</t>
        </r>
        <r>
          <rPr>
            <sz val="9"/>
            <color indexed="81"/>
            <rFont val="Segoe UI"/>
            <family val="2"/>
          </rPr>
          <t xml:space="preserve">
</t>
        </r>
      </text>
    </comment>
    <comment ref="H24" authorId="0" shapeId="0" xr:uid="{328C3C0D-531A-4147-B6E1-56D4E7C7FF60}">
      <text>
        <r>
          <rPr>
            <b/>
            <sz val="9"/>
            <color indexed="81"/>
            <rFont val="Segoe UI"/>
            <family val="2"/>
          </rPr>
          <t>Hartmann</t>
        </r>
        <r>
          <rPr>
            <sz val="9"/>
            <color indexed="81"/>
            <rFont val="Segoe UI"/>
            <family val="2"/>
          </rPr>
          <t xml:space="preserve">
</t>
        </r>
      </text>
    </comment>
    <comment ref="K24" authorId="0" shapeId="0" xr:uid="{EFB3D7DD-DC1E-4F7D-9BE2-6670BF8FF613}">
      <text>
        <r>
          <rPr>
            <b/>
            <sz val="9"/>
            <color indexed="81"/>
            <rFont val="Segoe UI"/>
            <family val="2"/>
          </rPr>
          <t>Maßenberg</t>
        </r>
        <r>
          <rPr>
            <sz val="9"/>
            <color indexed="81"/>
            <rFont val="Segoe UI"/>
            <family val="2"/>
          </rPr>
          <t xml:space="preserve">
</t>
        </r>
      </text>
    </comment>
    <comment ref="N24" authorId="0" shapeId="0" xr:uid="{B6BC6BCC-5627-4286-B0CC-DAEF64569913}">
      <text>
        <r>
          <rPr>
            <b/>
            <sz val="9"/>
            <color indexed="81"/>
            <rFont val="Segoe UI"/>
            <family val="2"/>
          </rPr>
          <t>Hartmann</t>
        </r>
        <r>
          <rPr>
            <sz val="9"/>
            <color indexed="81"/>
            <rFont val="Segoe UI"/>
            <family val="2"/>
          </rPr>
          <t xml:space="preserve">
</t>
        </r>
      </text>
    </comment>
    <comment ref="Q24" authorId="0" shapeId="0" xr:uid="{3E9D0FAA-9B03-437E-9104-135AB36ADCE0}">
      <text>
        <r>
          <rPr>
            <b/>
            <sz val="9"/>
            <color indexed="81"/>
            <rFont val="Segoe UI"/>
            <family val="2"/>
          </rPr>
          <t>Hartmann</t>
        </r>
        <r>
          <rPr>
            <sz val="9"/>
            <color indexed="81"/>
            <rFont val="Segoe UI"/>
            <family val="2"/>
          </rPr>
          <t xml:space="preserve">
</t>
        </r>
      </text>
    </comment>
    <comment ref="H25" authorId="0" shapeId="0" xr:uid="{9FA5F76B-EF5A-4CC2-95E4-906A528F9D09}">
      <text>
        <r>
          <rPr>
            <b/>
            <sz val="9"/>
            <color indexed="81"/>
            <rFont val="Segoe UI"/>
            <family val="2"/>
          </rPr>
          <t>Schüttemeyer</t>
        </r>
        <r>
          <rPr>
            <sz val="9"/>
            <color indexed="81"/>
            <rFont val="Segoe UI"/>
            <family val="2"/>
          </rPr>
          <t xml:space="preserve">
</t>
        </r>
      </text>
    </comment>
    <comment ref="K25" authorId="0" shapeId="0" xr:uid="{2BFEAAA1-7C0C-49F5-A34A-269881D6C040}">
      <text>
        <r>
          <rPr>
            <b/>
            <sz val="9"/>
            <color indexed="81"/>
            <rFont val="Segoe UI"/>
            <family val="2"/>
          </rPr>
          <t>Pape</t>
        </r>
        <r>
          <rPr>
            <sz val="9"/>
            <color indexed="81"/>
            <rFont val="Segoe UI"/>
            <family val="2"/>
          </rPr>
          <t xml:space="preserve">
</t>
        </r>
      </text>
    </comment>
    <comment ref="N25" authorId="0" shapeId="0" xr:uid="{C1C419A6-55B0-4B66-990E-3A26E4C6643C}">
      <text>
        <r>
          <rPr>
            <b/>
            <sz val="9"/>
            <color indexed="81"/>
            <rFont val="Segoe UI"/>
            <family val="2"/>
          </rPr>
          <t>Kreikenbaum</t>
        </r>
        <r>
          <rPr>
            <sz val="9"/>
            <color indexed="81"/>
            <rFont val="Segoe UI"/>
            <family val="2"/>
          </rPr>
          <t xml:space="preserve">
</t>
        </r>
      </text>
    </comment>
    <comment ref="Q25" authorId="0" shapeId="0" xr:uid="{CE72E4A7-B0DF-407B-ADDB-28B57C26F559}">
      <text>
        <r>
          <rPr>
            <b/>
            <sz val="9"/>
            <color indexed="81"/>
            <rFont val="Segoe UI"/>
            <family val="2"/>
          </rPr>
          <t>Tschöke</t>
        </r>
        <r>
          <rPr>
            <sz val="9"/>
            <color indexed="81"/>
            <rFont val="Segoe UI"/>
            <family val="2"/>
          </rPr>
          <t xml:space="preserve">
</t>
        </r>
      </text>
    </comment>
    <comment ref="H26" authorId="0" shapeId="0" xr:uid="{BA4646F3-A3E8-4948-A9D5-C497688A9BD1}">
      <text>
        <r>
          <rPr>
            <b/>
            <sz val="9"/>
            <color indexed="81"/>
            <rFont val="Segoe UI"/>
            <family val="2"/>
          </rPr>
          <t>Weskamp</t>
        </r>
        <r>
          <rPr>
            <sz val="9"/>
            <color indexed="81"/>
            <rFont val="Segoe UI"/>
            <family val="2"/>
          </rPr>
          <t xml:space="preserve">
</t>
        </r>
      </text>
    </comment>
    <comment ref="K26" authorId="0" shapeId="0" xr:uid="{CD955B91-38C3-4972-9387-B7A57DA5AB7F}">
      <text>
        <r>
          <rPr>
            <b/>
            <sz val="9"/>
            <color indexed="81"/>
            <rFont val="Segoe UI"/>
            <family val="2"/>
          </rPr>
          <t>Moreau</t>
        </r>
        <r>
          <rPr>
            <sz val="9"/>
            <color indexed="81"/>
            <rFont val="Segoe UI"/>
            <family val="2"/>
          </rPr>
          <t xml:space="preserve">
</t>
        </r>
      </text>
    </comment>
    <comment ref="N26" authorId="0" shapeId="0" xr:uid="{F2A92D65-CBDB-47CD-ACA7-5A5B2BEA2AB0}">
      <text>
        <r>
          <rPr>
            <b/>
            <sz val="9"/>
            <color indexed="81"/>
            <rFont val="Segoe UI"/>
            <family val="2"/>
          </rPr>
          <t>Oppermann</t>
        </r>
        <r>
          <rPr>
            <sz val="9"/>
            <color indexed="81"/>
            <rFont val="Segoe UI"/>
            <family val="2"/>
          </rPr>
          <t xml:space="preserve">
</t>
        </r>
      </text>
    </comment>
    <comment ref="Q26" authorId="0" shapeId="0" xr:uid="{1C875FC0-4883-4793-BF92-291EB13F37E2}">
      <text>
        <r>
          <rPr>
            <b/>
            <sz val="9"/>
            <color indexed="81"/>
            <rFont val="Segoe UI"/>
            <family val="2"/>
          </rPr>
          <t>Figura</t>
        </r>
        <r>
          <rPr>
            <sz val="9"/>
            <color indexed="81"/>
            <rFont val="Segoe UI"/>
            <family val="2"/>
          </rPr>
          <t xml:space="preserve">
</t>
        </r>
      </text>
    </comment>
    <comment ref="H27" authorId="0" shapeId="0" xr:uid="{613BBAF0-7CC8-42BA-A92F-01225A6FAFC3}">
      <text>
        <r>
          <rPr>
            <b/>
            <sz val="9"/>
            <color indexed="81"/>
            <rFont val="Segoe UI"/>
            <family val="2"/>
          </rPr>
          <t>von Hirschheydt</t>
        </r>
        <r>
          <rPr>
            <sz val="9"/>
            <color indexed="81"/>
            <rFont val="Segoe UI"/>
            <family val="2"/>
          </rPr>
          <t xml:space="preserve">
</t>
        </r>
      </text>
    </comment>
    <comment ref="K27" authorId="0" shapeId="0" xr:uid="{52F12595-A7FA-4959-92E4-5A3014393A24}">
      <text>
        <r>
          <rPr>
            <b/>
            <sz val="9"/>
            <color indexed="81"/>
            <rFont val="Segoe UI"/>
            <family val="2"/>
          </rPr>
          <t>Dierkes</t>
        </r>
        <r>
          <rPr>
            <sz val="9"/>
            <color indexed="81"/>
            <rFont val="Segoe UI"/>
            <family val="2"/>
          </rPr>
          <t xml:space="preserve">
</t>
        </r>
      </text>
    </comment>
    <comment ref="N27" authorId="0" shapeId="0" xr:uid="{8F671C44-14A0-45E8-924B-AE534A94633F}">
      <text>
        <r>
          <rPr>
            <b/>
            <sz val="9"/>
            <color indexed="81"/>
            <rFont val="Segoe UI"/>
            <family val="2"/>
          </rPr>
          <t>Multhaupt</t>
        </r>
        <r>
          <rPr>
            <sz val="9"/>
            <color indexed="81"/>
            <rFont val="Segoe UI"/>
            <family val="2"/>
          </rPr>
          <t xml:space="preserve">
</t>
        </r>
      </text>
    </comment>
    <comment ref="Q27" authorId="0" shapeId="0" xr:uid="{981021EA-A1D8-47FA-8D98-3E1DBC61D84C}">
      <text>
        <r>
          <rPr>
            <b/>
            <sz val="9"/>
            <color indexed="81"/>
            <rFont val="Segoe UI"/>
            <family val="2"/>
          </rPr>
          <t>Tewes</t>
        </r>
        <r>
          <rPr>
            <sz val="9"/>
            <color indexed="81"/>
            <rFont val="Segoe UI"/>
            <family val="2"/>
          </rPr>
          <t xml:space="preserve">
</t>
        </r>
      </text>
    </comment>
  </commentList>
</comments>
</file>

<file path=xl/sharedStrings.xml><?xml version="1.0" encoding="utf-8"?>
<sst xmlns="http://schemas.openxmlformats.org/spreadsheetml/2006/main" count="1269" uniqueCount="165">
  <si>
    <t>Komunalwahl 1970 in der Gemeinde Beverungen</t>
  </si>
  <si>
    <t>ORTE</t>
  </si>
  <si>
    <t>WAHLBERE.</t>
  </si>
  <si>
    <t>WÄHLER</t>
  </si>
  <si>
    <t>GÜLTIG</t>
  </si>
  <si>
    <t>UNGÜLTIG</t>
  </si>
  <si>
    <t>CDU</t>
  </si>
  <si>
    <t>SPD</t>
  </si>
  <si>
    <t>UWG</t>
  </si>
  <si>
    <t>Beverungen</t>
  </si>
  <si>
    <t>Amelunxen</t>
  </si>
  <si>
    <t>Blankenau</t>
  </si>
  <si>
    <t>Dalhausen</t>
  </si>
  <si>
    <t>Drenke</t>
  </si>
  <si>
    <t>Haarbrück</t>
  </si>
  <si>
    <t>Herstelle</t>
  </si>
  <si>
    <t>Jakobsberg</t>
  </si>
  <si>
    <t>Rothe</t>
  </si>
  <si>
    <t>Tietelsen</t>
  </si>
  <si>
    <t>Wehrden</t>
  </si>
  <si>
    <t>Würgassen</t>
  </si>
  <si>
    <t>Summe</t>
  </si>
  <si>
    <t>Komunalwahl 1975 in der Gemeinde Beverungen</t>
  </si>
  <si>
    <t>WAHLKREISE</t>
  </si>
  <si>
    <t>1-Beverungen</t>
  </si>
  <si>
    <t>2/1-Beverungen</t>
  </si>
  <si>
    <t>2/2-Würgassen</t>
  </si>
  <si>
    <t>2-Summe</t>
  </si>
  <si>
    <t>3-Beverungen</t>
  </si>
  <si>
    <t>4-Beverungen</t>
  </si>
  <si>
    <t>5-Beverungen</t>
  </si>
  <si>
    <t>6-Beverungen</t>
  </si>
  <si>
    <t>7-Beverungen</t>
  </si>
  <si>
    <t>8-Beverungen</t>
  </si>
  <si>
    <t>9/1-Beverungen</t>
  </si>
  <si>
    <t>9/2-Blankenau</t>
  </si>
  <si>
    <t>9-Summe</t>
  </si>
  <si>
    <t>10-Amelunxen</t>
  </si>
  <si>
    <t>11-Amelunxen</t>
  </si>
  <si>
    <t>12-Dalhausen</t>
  </si>
  <si>
    <t>13-Dalhausen</t>
  </si>
  <si>
    <t>14-Dalhausen</t>
  </si>
  <si>
    <t>15/1-Drenke</t>
  </si>
  <si>
    <t>15/2-Rothe</t>
  </si>
  <si>
    <t>15/3-Tietelsen</t>
  </si>
  <si>
    <t>15-Summe</t>
  </si>
  <si>
    <t>16/1-Haarbrück</t>
  </si>
  <si>
    <t>16/2-Jakobsberg</t>
  </si>
  <si>
    <t>16-Summe</t>
  </si>
  <si>
    <t>17-Herstelle</t>
  </si>
  <si>
    <t>18-Herstelle</t>
  </si>
  <si>
    <t>19-Wehrden</t>
  </si>
  <si>
    <t>20-Würgassen</t>
  </si>
  <si>
    <t>Komunalwahl 1970 Schnellmeldung</t>
  </si>
  <si>
    <t>Komunalwahl 1970 Prozentual</t>
  </si>
  <si>
    <t>Komunalwahl 1975 Schnellmeldung</t>
  </si>
  <si>
    <t>Komunalwahl 1975 Prozentual</t>
  </si>
  <si>
    <t>Komunalwahl 1970/1975 Gewinne und Verluste</t>
  </si>
  <si>
    <t>Orte</t>
  </si>
  <si>
    <t>Komunalwahl 1979 in der Gemeinde Beverungen</t>
  </si>
  <si>
    <t>FDP</t>
  </si>
  <si>
    <t>Komunalwahl 1979 Schnellmeldung</t>
  </si>
  <si>
    <t>Komunalwahl 1979 Prozentual</t>
  </si>
  <si>
    <t>Komunalwahl 1975/1979 Gewinne und Verluste</t>
  </si>
  <si>
    <t>Komunalwahl 1984 in der Gemeinde Beverungen</t>
  </si>
  <si>
    <t>GRU</t>
  </si>
  <si>
    <t>Komunalwahl 1984 Schnellmeldung</t>
  </si>
  <si>
    <t>Komunalwahl 1984 Prozentual</t>
  </si>
  <si>
    <t>Komunalwahl 1984/1979 Gewinne und Verluste</t>
  </si>
  <si>
    <t>Komunalwahl 1989 in der Gemeinde Beverungen (1.10.89)</t>
  </si>
  <si>
    <t>GRÜNE</t>
  </si>
  <si>
    <t>Komunalwahl 1989 Schnellmeldung</t>
  </si>
  <si>
    <t>Komunalwahl 1989 Prozentual</t>
  </si>
  <si>
    <t>Komunalwahl 1989/1984 Gewinne und Verluste</t>
  </si>
  <si>
    <t>Komunalwahl 1994 in der Gemeinde Beverungen (16.10.94)</t>
  </si>
  <si>
    <t>Komunalwahl 1994 Schnellmeldung</t>
  </si>
  <si>
    <t>Komunalwahl 1994 Prozentual</t>
  </si>
  <si>
    <t>Komunalwahl 1994/1989 Gewinne und Verluste</t>
  </si>
  <si>
    <t>Komunalwahl 1999 in der Gemeinde Beverungen</t>
  </si>
  <si>
    <t>Komunalwahl 1999 Schnellmeldung</t>
  </si>
  <si>
    <t>Komunalwahl 1999 Prozentual</t>
  </si>
  <si>
    <t>Grüne</t>
  </si>
  <si>
    <t>Komunalwahl 1999/1994 Gewinne und Verluste</t>
  </si>
  <si>
    <t>Kernstadt</t>
  </si>
  <si>
    <t>Gewinne/Verluste</t>
  </si>
  <si>
    <t>Prozentual</t>
  </si>
  <si>
    <t>Absolut</t>
  </si>
  <si>
    <t>Gemeinde Beverungen</t>
  </si>
  <si>
    <t>SPD über alle Orte</t>
  </si>
  <si>
    <t>SPD Entwicklung alle Orte 1999 zu 1994</t>
  </si>
  <si>
    <t>CDU über alle Orte</t>
  </si>
  <si>
    <t>CDU Entwicklung alle Orte 1999 zu 1994</t>
  </si>
  <si>
    <t>Stadt Beverungen</t>
  </si>
  <si>
    <t>Ratswahl 30.08.2009</t>
  </si>
  <si>
    <t>Zusammenstellung der Ergebnisse nach Wahlbezirken</t>
  </si>
  <si>
    <t>Wahlbezirk</t>
  </si>
  <si>
    <t>Wahlberechtigte</t>
  </si>
  <si>
    <t>Wähler</t>
  </si>
  <si>
    <t>abs</t>
  </si>
  <si>
    <t>%</t>
  </si>
  <si>
    <t>gültig</t>
  </si>
  <si>
    <t>abs.</t>
  </si>
  <si>
    <t>Amelunxen 1</t>
  </si>
  <si>
    <t>Dahlhausen 1</t>
  </si>
  <si>
    <t>Dahlhausen 2</t>
  </si>
  <si>
    <t>Einzelbewerber</t>
  </si>
  <si>
    <t>011 - Beverungen 1</t>
  </si>
  <si>
    <t>021 - Beverungen 2</t>
  </si>
  <si>
    <t>031 - Beverungen 3</t>
  </si>
  <si>
    <t>041 - Beverungen 4</t>
  </si>
  <si>
    <t>051 - Beverungen 5</t>
  </si>
  <si>
    <t>061 - Beverungen 6</t>
  </si>
  <si>
    <t>071 - Beverungen 7</t>
  </si>
  <si>
    <t>081 - Amelunxen 1</t>
  </si>
  <si>
    <t>091 - Amelunxen 2</t>
  </si>
  <si>
    <t>092 - Blankenau</t>
  </si>
  <si>
    <t>101 - Dalhausen 1</t>
  </si>
  <si>
    <t>111 - Dalhausen 2</t>
  </si>
  <si>
    <t>121 - Drenke</t>
  </si>
  <si>
    <t>122 - Rothe</t>
  </si>
  <si>
    <t>123 - Tietelsen</t>
  </si>
  <si>
    <t>132 - Jakobsberg</t>
  </si>
  <si>
    <t>141 - Herstelle</t>
  </si>
  <si>
    <t>151 - Wehrden</t>
  </si>
  <si>
    <t>Ratswahl 25.05.2014</t>
  </si>
  <si>
    <t>131 - Haarbrück</t>
  </si>
  <si>
    <t>161 - Würgassen</t>
  </si>
  <si>
    <t>+/-</t>
  </si>
  <si>
    <t>Ratswahl 26.09.2004</t>
  </si>
  <si>
    <t>Amelunxen 2</t>
  </si>
  <si>
    <t>Dalhausen 1</t>
  </si>
  <si>
    <t>Dalhausen 2</t>
  </si>
  <si>
    <t>Einzel</t>
  </si>
  <si>
    <t>Kernstadt Prozentual</t>
  </si>
  <si>
    <t>Kernstadt GuV</t>
  </si>
  <si>
    <t>Amelunxen Prozentual</t>
  </si>
  <si>
    <t>Amelunxen GuV</t>
  </si>
  <si>
    <t>Blankenau Prozentual</t>
  </si>
  <si>
    <t>Blankenau GuV</t>
  </si>
  <si>
    <t>Drenke Prozentual</t>
  </si>
  <si>
    <t>Drenke GuV</t>
  </si>
  <si>
    <t>Rothe Prozentual</t>
  </si>
  <si>
    <t>Rothe GuV</t>
  </si>
  <si>
    <t>Tietelsen Prozentual</t>
  </si>
  <si>
    <t>Tietelsen GuV</t>
  </si>
  <si>
    <t>Haarbrück Prozentual</t>
  </si>
  <si>
    <t>Haarbrück GuV</t>
  </si>
  <si>
    <t>Jakobsberg Prozentual</t>
  </si>
  <si>
    <t>Jakobsberg GuV</t>
  </si>
  <si>
    <t>Herstelle Prozentual</t>
  </si>
  <si>
    <t>Herstelle GuV</t>
  </si>
  <si>
    <t>Dalhausen Prozentual</t>
  </si>
  <si>
    <t>Dalhausen GuV</t>
  </si>
  <si>
    <t>Wehrden Prozentual</t>
  </si>
  <si>
    <t>Wehrden GuV</t>
  </si>
  <si>
    <t>Würgassen Prozentual</t>
  </si>
  <si>
    <t>Würgassen GuV</t>
  </si>
  <si>
    <t>Stadt Beverungen Prozentual</t>
  </si>
  <si>
    <t>Stadt Beverungen GuV</t>
  </si>
  <si>
    <t>Hinweise zu dieser Wahldatenauswertung</t>
  </si>
  <si>
    <t>Ihr Frank Schepke</t>
  </si>
  <si>
    <t xml:space="preserve">Die Auswertungen beruhen auf den Wahldaten, welche mir zu Verfügung standen. Ich übernehme keine Gewähr, dass alle Werte, Berechnungen und Ergebnisse korrekt sind.
Die Auswertung habe ich auf Ortsebene durchgeführt, da sich die Wahlkreise innerhalb der Orte schon öfter geändert worden sind.
Die einzelnen Blätter dieser Exceldatei sind geschützt worden, um zu verhindern, dass die Datei in abgeänderter Form in den Umlauf gelangt. Die hier geschützte Datei kann weitergegeben werden.
Für Verbesserungsvorschläge, Hinweise oder Fehler in der hier gezeigten Auswertung, wenden Sie sich bitte an mich über meine Emailadresse: Frank.Schepke@spd-beverungen.de
Diese Datei ist vom Downloadbereich der Internetseite vom SPD OV Beverungen www.spd-beverungen.de entnommen worden.
</t>
  </si>
  <si>
    <t>Stand: 26.04.2017</t>
  </si>
  <si>
    <t>Ratswahl 13.09.2020</t>
  </si>
  <si>
    <t xml:space="preserve">Entwicklung 1970 - 2020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</si>
</sst>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Red]\-0.00\ "/>
    <numFmt numFmtId="165" formatCode="#,##0_ ;[Red]\-#,##0\ "/>
    <numFmt numFmtId="166" formatCode="#,##0.00\ &quot;€&quot;"/>
  </numFmts>
  <fonts count="17" x14ac:knownFonts="1">
    <font>
      <sz val="10"/>
      <name val="MS Sans Serif"/>
    </font>
    <font>
      <b/>
      <sz val="10"/>
      <name val="MS Sans Serif"/>
      <family val="2"/>
    </font>
    <font>
      <sz val="10"/>
      <name val="MS Sans Serif"/>
      <family val="2"/>
    </font>
    <font>
      <sz val="10"/>
      <name val="Calibri"/>
      <family val="2"/>
      <scheme val="minor"/>
    </font>
    <font>
      <b/>
      <sz val="10"/>
      <name val="Calibri"/>
      <family val="2"/>
      <scheme val="minor"/>
    </font>
    <font>
      <b/>
      <sz val="14"/>
      <name val="Calibri"/>
      <family val="2"/>
      <scheme val="minor"/>
    </font>
    <font>
      <b/>
      <i/>
      <sz val="12"/>
      <name val="Calibri"/>
      <family val="2"/>
      <scheme val="minor"/>
    </font>
    <font>
      <sz val="10"/>
      <color indexed="12"/>
      <name val="Calibri"/>
      <family val="2"/>
      <scheme val="minor"/>
    </font>
    <font>
      <b/>
      <sz val="12"/>
      <name val="Calibri"/>
      <family val="2"/>
      <scheme val="minor"/>
    </font>
    <font>
      <sz val="10"/>
      <color theme="0"/>
      <name val="Calibri"/>
      <family val="2"/>
      <scheme val="minor"/>
    </font>
    <font>
      <b/>
      <u/>
      <sz val="10"/>
      <name val="Calibri"/>
      <family val="2"/>
      <scheme val="minor"/>
    </font>
    <font>
      <i/>
      <sz val="10"/>
      <name val="Calibri"/>
      <family val="2"/>
      <scheme val="minor"/>
    </font>
    <font>
      <b/>
      <sz val="12"/>
      <name val="MS Sans Serif"/>
      <family val="2"/>
    </font>
    <font>
      <sz val="10"/>
      <color theme="0"/>
      <name val="MS Sans Serif"/>
    </font>
    <font>
      <b/>
      <sz val="9"/>
      <color indexed="81"/>
      <name val="Segoe UI"/>
      <charset val="1"/>
    </font>
    <font>
      <sz val="9"/>
      <color indexed="81"/>
      <name val="Segoe UI"/>
      <family val="2"/>
    </font>
    <font>
      <b/>
      <sz val="9"/>
      <color indexed="81"/>
      <name val="Segoe UI"/>
      <family val="2"/>
    </font>
  </fonts>
  <fills count="13">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1"/>
        <bgColor indexed="64"/>
      </patternFill>
    </fill>
    <fill>
      <patternFill patternType="solid">
        <fgColor rgb="FFFF0000"/>
        <bgColor indexed="64"/>
      </patternFill>
    </fill>
    <fill>
      <patternFill patternType="solid">
        <fgColor rgb="FFFFFF00"/>
        <bgColor indexed="64"/>
      </patternFill>
    </fill>
    <fill>
      <patternFill patternType="solid">
        <fgColor rgb="FF00B0F0"/>
        <bgColor indexed="64"/>
      </patternFill>
    </fill>
    <fill>
      <patternFill patternType="solid">
        <fgColor rgb="FF00B050"/>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right style="medium">
        <color indexed="64"/>
      </right>
      <top/>
      <bottom/>
      <diagonal/>
    </border>
    <border>
      <left/>
      <right style="thin">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thin">
        <color auto="1"/>
      </left>
      <right style="thick">
        <color auto="1"/>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n">
        <color auto="1"/>
      </left>
      <right style="thick">
        <color auto="1"/>
      </right>
      <top/>
      <bottom/>
      <diagonal/>
    </border>
    <border>
      <left style="thin">
        <color auto="1"/>
      </left>
      <right style="thick">
        <color auto="1"/>
      </right>
      <top/>
      <bottom style="thin">
        <color auto="1"/>
      </bottom>
      <diagonal/>
    </border>
  </borders>
  <cellStyleXfs count="1">
    <xf numFmtId="0" fontId="0" fillId="0" borderId="0"/>
  </cellStyleXfs>
  <cellXfs count="175">
    <xf numFmtId="0" fontId="0" fillId="0" borderId="0" xfId="0"/>
    <xf numFmtId="0" fontId="1" fillId="0" borderId="0" xfId="0" applyFont="1"/>
    <xf numFmtId="0" fontId="2" fillId="0" borderId="0" xfId="0" applyFont="1"/>
    <xf numFmtId="0" fontId="3" fillId="0" borderId="0" xfId="0" applyFont="1"/>
    <xf numFmtId="10" fontId="3" fillId="0" borderId="0" xfId="0" applyNumberFormat="1" applyFont="1"/>
    <xf numFmtId="0" fontId="3" fillId="3" borderId="0" xfId="0" applyFont="1" applyFill="1"/>
    <xf numFmtId="0" fontId="3" fillId="3" borderId="0" xfId="0" applyFont="1" applyFill="1" applyAlignment="1">
      <alignment horizontal="center"/>
    </xf>
    <xf numFmtId="0" fontId="3" fillId="3" borderId="0" xfId="0" applyFont="1" applyFill="1" applyAlignment="1">
      <alignment horizontal="center" vertical="center"/>
    </xf>
    <xf numFmtId="0" fontId="4" fillId="0" borderId="0" xfId="0" applyFont="1"/>
    <xf numFmtId="10" fontId="4" fillId="0" borderId="0" xfId="0" applyNumberFormat="1" applyFont="1"/>
    <xf numFmtId="0" fontId="3" fillId="0" borderId="2" xfId="0" applyFont="1" applyBorder="1"/>
    <xf numFmtId="2" fontId="3" fillId="0" borderId="0" xfId="0" applyNumberFormat="1" applyFont="1"/>
    <xf numFmtId="0" fontId="3" fillId="3" borderId="0" xfId="0" quotePrefix="1" applyFont="1" applyFill="1" applyAlignment="1">
      <alignment horizontal="center"/>
    </xf>
    <xf numFmtId="1" fontId="3" fillId="0" borderId="0" xfId="0" applyNumberFormat="1" applyFont="1"/>
    <xf numFmtId="1" fontId="4" fillId="0" borderId="0" xfId="0" applyNumberFormat="1" applyFont="1"/>
    <xf numFmtId="0" fontId="3" fillId="0" borderId="0" xfId="0" applyFont="1" applyAlignment="1">
      <alignment horizontal="center"/>
    </xf>
    <xf numFmtId="0" fontId="3" fillId="0" borderId="0" xfId="0" applyFont="1" applyAlignment="1">
      <alignment horizontal="center"/>
    </xf>
    <xf numFmtId="0" fontId="3" fillId="0" borderId="1" xfId="0" applyFont="1" applyBorder="1"/>
    <xf numFmtId="165" fontId="3" fillId="0" borderId="12" xfId="0" applyNumberFormat="1" applyFont="1" applyBorder="1"/>
    <xf numFmtId="165" fontId="3" fillId="0" borderId="15" xfId="0" applyNumberFormat="1" applyFont="1" applyBorder="1"/>
    <xf numFmtId="165" fontId="3" fillId="0" borderId="13" xfId="0" applyNumberFormat="1" applyFont="1" applyBorder="1"/>
    <xf numFmtId="0" fontId="4" fillId="0" borderId="3" xfId="0" applyFont="1" applyBorder="1"/>
    <xf numFmtId="165" fontId="4" fillId="0" borderId="6" xfId="0" applyNumberFormat="1" applyFont="1" applyBorder="1"/>
    <xf numFmtId="165" fontId="4" fillId="0" borderId="4" xfId="0" applyNumberFormat="1" applyFont="1" applyBorder="1"/>
    <xf numFmtId="0" fontId="5" fillId="0" borderId="0" xfId="0" applyFont="1"/>
    <xf numFmtId="0" fontId="6" fillId="0" borderId="0" xfId="0" applyFont="1"/>
    <xf numFmtId="0" fontId="4" fillId="2" borderId="14" xfId="0" applyFont="1" applyFill="1" applyBorder="1" applyAlignment="1">
      <alignment horizontal="center"/>
    </xf>
    <xf numFmtId="0" fontId="4" fillId="2" borderId="9" xfId="0" applyFont="1" applyFill="1" applyBorder="1" applyAlignment="1">
      <alignment horizontal="center"/>
    </xf>
    <xf numFmtId="0" fontId="4" fillId="2" borderId="11" xfId="0" applyFont="1" applyFill="1" applyBorder="1" applyAlignment="1">
      <alignment horizontal="center"/>
    </xf>
    <xf numFmtId="0" fontId="7" fillId="0" borderId="0" xfId="0" applyFont="1"/>
    <xf numFmtId="0" fontId="4" fillId="0" borderId="0" xfId="0" applyFont="1" applyBorder="1"/>
    <xf numFmtId="0" fontId="3" fillId="0" borderId="0" xfId="0" applyFont="1" applyBorder="1"/>
    <xf numFmtId="0" fontId="3" fillId="0" borderId="0" xfId="0" applyFont="1" applyBorder="1" applyAlignment="1">
      <alignment horizontal="right"/>
    </xf>
    <xf numFmtId="164" fontId="3" fillId="0" borderId="8" xfId="0" applyNumberFormat="1" applyFont="1" applyBorder="1"/>
    <xf numFmtId="164" fontId="3" fillId="0" borderId="6" xfId="0" applyNumberFormat="1" applyFont="1" applyBorder="1"/>
    <xf numFmtId="164" fontId="3" fillId="0" borderId="4" xfId="0" applyNumberFormat="1" applyFont="1" applyBorder="1"/>
    <xf numFmtId="164" fontId="3" fillId="0" borderId="0" xfId="0" applyNumberFormat="1" applyFont="1" applyBorder="1"/>
    <xf numFmtId="164" fontId="4" fillId="0" borderId="8" xfId="0" applyNumberFormat="1" applyFont="1" applyBorder="1"/>
    <xf numFmtId="164" fontId="3" fillId="0" borderId="9" xfId="0" applyNumberFormat="1" applyFont="1" applyBorder="1"/>
    <xf numFmtId="164" fontId="3" fillId="0" borderId="11" xfId="0" applyNumberFormat="1" applyFont="1" applyBorder="1"/>
    <xf numFmtId="164" fontId="4" fillId="0" borderId="6" xfId="0" applyNumberFormat="1" applyFont="1" applyBorder="1"/>
    <xf numFmtId="164" fontId="4" fillId="0" borderId="4" xfId="0" applyNumberFormat="1" applyFont="1" applyBorder="1"/>
    <xf numFmtId="2" fontId="4" fillId="2" borderId="9" xfId="0" applyNumberFormat="1" applyFont="1" applyFill="1" applyBorder="1" applyAlignment="1">
      <alignment horizontal="center"/>
    </xf>
    <xf numFmtId="2" fontId="3" fillId="0" borderId="8" xfId="0" applyNumberFormat="1" applyFont="1" applyBorder="1"/>
    <xf numFmtId="164" fontId="3" fillId="0" borderId="0" xfId="0" applyNumberFormat="1" applyFont="1"/>
    <xf numFmtId="2" fontId="4" fillId="0" borderId="6" xfId="0" applyNumberFormat="1" applyFont="1" applyBorder="1"/>
    <xf numFmtId="0" fontId="3" fillId="0" borderId="16" xfId="0" applyFont="1" applyBorder="1"/>
    <xf numFmtId="0" fontId="3" fillId="0" borderId="17" xfId="0" applyFont="1" applyBorder="1"/>
    <xf numFmtId="0" fontId="4" fillId="0" borderId="16" xfId="0" applyFont="1" applyBorder="1" applyAlignment="1">
      <alignment horizontal="center"/>
    </xf>
    <xf numFmtId="0" fontId="3" fillId="0" borderId="0" xfId="0" applyFont="1" applyFill="1" applyBorder="1"/>
    <xf numFmtId="165" fontId="3" fillId="0" borderId="0" xfId="0" applyNumberFormat="1" applyFont="1" applyBorder="1" applyAlignment="1">
      <alignment horizontal="right"/>
    </xf>
    <xf numFmtId="164" fontId="3" fillId="0" borderId="0" xfId="0" applyNumberFormat="1" applyFont="1" applyAlignment="1">
      <alignment horizontal="right"/>
    </xf>
    <xf numFmtId="0" fontId="4" fillId="2" borderId="10" xfId="0" applyFont="1" applyFill="1" applyBorder="1" applyAlignment="1">
      <alignment horizontal="center"/>
    </xf>
    <xf numFmtId="165" fontId="3" fillId="0" borderId="0" xfId="0" applyNumberFormat="1" applyFont="1" applyBorder="1"/>
    <xf numFmtId="165" fontId="3" fillId="0" borderId="2" xfId="0" applyNumberFormat="1" applyFont="1" applyBorder="1"/>
    <xf numFmtId="165" fontId="3" fillId="0" borderId="6" xfId="0" applyNumberFormat="1" applyFont="1" applyBorder="1"/>
    <xf numFmtId="165" fontId="3" fillId="0" borderId="7" xfId="0" applyNumberFormat="1" applyFont="1" applyBorder="1"/>
    <xf numFmtId="165" fontId="3" fillId="0" borderId="0" xfId="0" applyNumberFormat="1" applyFont="1"/>
    <xf numFmtId="165" fontId="3" fillId="0" borderId="8" xfId="0" applyNumberFormat="1" applyFont="1" applyBorder="1"/>
    <xf numFmtId="0" fontId="4" fillId="0" borderId="1" xfId="0" applyFont="1" applyBorder="1"/>
    <xf numFmtId="165" fontId="4" fillId="0" borderId="0" xfId="0" applyNumberFormat="1" applyFont="1" applyBorder="1"/>
    <xf numFmtId="165" fontId="4" fillId="0" borderId="2" xfId="0" applyNumberFormat="1" applyFont="1" applyBorder="1"/>
    <xf numFmtId="165" fontId="4" fillId="0" borderId="8" xfId="0" applyNumberFormat="1" applyFont="1" applyBorder="1"/>
    <xf numFmtId="165" fontId="3" fillId="0" borderId="0" xfId="0" applyNumberFormat="1" applyFont="1" applyFill="1" applyBorder="1"/>
    <xf numFmtId="165" fontId="4" fillId="0" borderId="9" xfId="0" applyNumberFormat="1" applyFont="1" applyBorder="1"/>
    <xf numFmtId="165" fontId="4" fillId="0" borderId="10" xfId="0" applyNumberFormat="1" applyFont="1" applyBorder="1"/>
    <xf numFmtId="165" fontId="4" fillId="0" borderId="5" xfId="0" applyNumberFormat="1" applyFont="1" applyBorder="1"/>
    <xf numFmtId="165" fontId="4" fillId="0" borderId="7" xfId="0" applyNumberFormat="1" applyFont="1" applyBorder="1"/>
    <xf numFmtId="164" fontId="3" fillId="0" borderId="2" xfId="0" applyNumberFormat="1" applyFont="1" applyBorder="1"/>
    <xf numFmtId="164" fontId="4" fillId="0" borderId="0" xfId="0" applyNumberFormat="1" applyFont="1" applyBorder="1"/>
    <xf numFmtId="164" fontId="4" fillId="0" borderId="2" xfId="0" applyNumberFormat="1" applyFont="1" applyBorder="1"/>
    <xf numFmtId="164" fontId="4" fillId="0" borderId="0" xfId="0" applyNumberFormat="1" applyFont="1"/>
    <xf numFmtId="164" fontId="4" fillId="0" borderId="11" xfId="0" applyNumberFormat="1" applyFont="1" applyBorder="1"/>
    <xf numFmtId="0" fontId="4" fillId="0" borderId="4" xfId="0" applyFont="1" applyBorder="1"/>
    <xf numFmtId="164" fontId="3" fillId="0" borderId="7" xfId="0" applyNumberFormat="1" applyFont="1" applyBorder="1"/>
    <xf numFmtId="2" fontId="4" fillId="2" borderId="10" xfId="0" applyNumberFormat="1" applyFont="1" applyFill="1" applyBorder="1" applyAlignment="1">
      <alignment horizontal="center"/>
    </xf>
    <xf numFmtId="2" fontId="3" fillId="0" borderId="2" xfId="0" applyNumberFormat="1" applyFont="1" applyBorder="1"/>
    <xf numFmtId="2" fontId="4" fillId="0" borderId="8" xfId="0" applyNumberFormat="1" applyFont="1" applyBorder="1"/>
    <xf numFmtId="2" fontId="4" fillId="0" borderId="2" xfId="0" applyNumberFormat="1" applyFont="1" applyBorder="1"/>
    <xf numFmtId="2" fontId="4" fillId="0" borderId="9" xfId="0" applyNumberFormat="1" applyFont="1" applyBorder="1"/>
    <xf numFmtId="2" fontId="4" fillId="0" borderId="10" xfId="0" applyNumberFormat="1" applyFont="1" applyBorder="1"/>
    <xf numFmtId="2" fontId="4" fillId="0" borderId="7" xfId="0" applyNumberFormat="1" applyFont="1" applyBorder="1"/>
    <xf numFmtId="165" fontId="3" fillId="0" borderId="4" xfId="0" applyNumberFormat="1" applyFont="1" applyBorder="1"/>
    <xf numFmtId="165" fontId="4" fillId="0" borderId="12" xfId="0" applyNumberFormat="1" applyFont="1" applyBorder="1"/>
    <xf numFmtId="0" fontId="4" fillId="0" borderId="2" xfId="0" applyFont="1" applyBorder="1"/>
    <xf numFmtId="0" fontId="4" fillId="0" borderId="13" xfId="0" applyFont="1" applyBorder="1"/>
    <xf numFmtId="164" fontId="4" fillId="0" borderId="9" xfId="0" applyNumberFormat="1" applyFont="1" applyBorder="1"/>
    <xf numFmtId="0" fontId="4" fillId="0" borderId="12" xfId="0" applyFont="1" applyBorder="1"/>
    <xf numFmtId="165" fontId="4" fillId="0" borderId="0" xfId="0" applyNumberFormat="1" applyFont="1"/>
    <xf numFmtId="164" fontId="4" fillId="0" borderId="5" xfId="0" applyNumberFormat="1" applyFont="1" applyBorder="1"/>
    <xf numFmtId="164" fontId="4" fillId="0" borderId="7" xfId="0" applyNumberFormat="1" applyFont="1" applyBorder="1"/>
    <xf numFmtId="0" fontId="4" fillId="0" borderId="5" xfId="0" applyFont="1" applyBorder="1"/>
    <xf numFmtId="165" fontId="4" fillId="0" borderId="0" xfId="0" applyNumberFormat="1" applyFont="1" applyFill="1" applyBorder="1"/>
    <xf numFmtId="2" fontId="4" fillId="0" borderId="0" xfId="0" applyNumberFormat="1" applyFont="1"/>
    <xf numFmtId="2" fontId="4" fillId="0" borderId="4" xfId="0" applyNumberFormat="1" applyFont="1" applyBorder="1"/>
    <xf numFmtId="164" fontId="3" fillId="0" borderId="10" xfId="0" applyNumberFormat="1" applyFont="1" applyBorder="1"/>
    <xf numFmtId="165" fontId="3" fillId="0" borderId="9" xfId="0" applyNumberFormat="1" applyFont="1" applyBorder="1"/>
    <xf numFmtId="0" fontId="9" fillId="4" borderId="0" xfId="0" applyFont="1" applyFill="1" applyAlignment="1">
      <alignment horizontal="center" vertical="center"/>
    </xf>
    <xf numFmtId="0" fontId="9" fillId="4" borderId="0" xfId="0" quotePrefix="1" applyFont="1" applyFill="1" applyAlignment="1">
      <alignment horizontal="center" vertical="center"/>
    </xf>
    <xf numFmtId="0" fontId="3" fillId="0" borderId="18" xfId="0" applyFont="1" applyBorder="1"/>
    <xf numFmtId="10" fontId="3" fillId="0" borderId="19" xfId="0" applyNumberFormat="1" applyFont="1" applyBorder="1"/>
    <xf numFmtId="10" fontId="3" fillId="0" borderId="20" xfId="0" applyNumberFormat="1" applyFont="1" applyBorder="1"/>
    <xf numFmtId="0" fontId="3" fillId="0" borderId="8" xfId="0" applyFont="1" applyBorder="1"/>
    <xf numFmtId="10" fontId="3" fillId="0" borderId="0" xfId="0" applyNumberFormat="1" applyFont="1" applyBorder="1"/>
    <xf numFmtId="10" fontId="3" fillId="0" borderId="2" xfId="0" applyNumberFormat="1" applyFont="1" applyBorder="1"/>
    <xf numFmtId="0" fontId="9" fillId="5" borderId="0" xfId="0" applyFont="1" applyFill="1" applyAlignment="1">
      <alignment horizontal="center" vertical="center"/>
    </xf>
    <xf numFmtId="0" fontId="9" fillId="5" borderId="0" xfId="0" quotePrefix="1" applyFont="1" applyFill="1" applyAlignment="1">
      <alignment horizontal="center" vertical="center"/>
    </xf>
    <xf numFmtId="0" fontId="3" fillId="6" borderId="0" xfId="0" applyFont="1" applyFill="1" applyAlignment="1">
      <alignment horizontal="center" vertical="center"/>
    </xf>
    <xf numFmtId="0" fontId="3" fillId="6" borderId="0" xfId="0" quotePrefix="1" applyFont="1" applyFill="1" applyAlignment="1">
      <alignment horizontal="center" vertical="center"/>
    </xf>
    <xf numFmtId="0" fontId="9" fillId="8" borderId="0" xfId="0" applyFont="1" applyFill="1" applyAlignment="1">
      <alignment horizontal="center" vertical="center"/>
    </xf>
    <xf numFmtId="0" fontId="9" fillId="8" borderId="0" xfId="0" quotePrefix="1" applyFont="1" applyFill="1" applyAlignment="1">
      <alignment horizontal="center" vertical="center"/>
    </xf>
    <xf numFmtId="0" fontId="9" fillId="7" borderId="0" xfId="0" applyFont="1" applyFill="1" applyAlignment="1">
      <alignment horizontal="center" vertical="center"/>
    </xf>
    <xf numFmtId="0" fontId="3" fillId="0" borderId="20" xfId="0" applyFont="1" applyBorder="1"/>
    <xf numFmtId="0" fontId="3" fillId="0" borderId="19" xfId="0" applyFont="1" applyBorder="1"/>
    <xf numFmtId="0" fontId="3" fillId="0" borderId="22" xfId="0" applyFont="1" applyBorder="1"/>
    <xf numFmtId="0" fontId="3" fillId="0" borderId="23" xfId="0" applyFont="1" applyBorder="1"/>
    <xf numFmtId="0" fontId="4" fillId="0" borderId="21" xfId="0" applyFont="1" applyBorder="1"/>
    <xf numFmtId="0" fontId="4" fillId="0" borderId="24" xfId="0" applyFont="1" applyBorder="1"/>
    <xf numFmtId="0" fontId="4" fillId="0" borderId="25" xfId="0" applyFont="1" applyBorder="1"/>
    <xf numFmtId="10" fontId="4" fillId="0" borderId="25" xfId="0" applyNumberFormat="1" applyFont="1" applyBorder="1"/>
    <xf numFmtId="10" fontId="4" fillId="0" borderId="26" xfId="0" applyNumberFormat="1" applyFont="1" applyBorder="1"/>
    <xf numFmtId="0" fontId="4" fillId="0" borderId="26" xfId="0" applyFont="1" applyBorder="1"/>
    <xf numFmtId="0" fontId="0" fillId="0" borderId="0" xfId="0" quotePrefix="1"/>
    <xf numFmtId="0" fontId="10" fillId="9" borderId="27" xfId="0" applyFont="1" applyFill="1" applyBorder="1" applyAlignment="1">
      <alignment horizontal="center"/>
    </xf>
    <xf numFmtId="0" fontId="3" fillId="9" borderId="28" xfId="0" applyFont="1" applyFill="1" applyBorder="1"/>
    <xf numFmtId="166" fontId="3" fillId="9" borderId="28" xfId="0" applyNumberFormat="1" applyFont="1" applyFill="1" applyBorder="1" applyAlignment="1">
      <alignment wrapText="1"/>
    </xf>
    <xf numFmtId="0" fontId="11" fillId="9" borderId="29" xfId="0" applyFont="1" applyFill="1" applyBorder="1" applyAlignment="1">
      <alignment horizontal="right"/>
    </xf>
    <xf numFmtId="0" fontId="12" fillId="0" borderId="0" xfId="0" applyFont="1"/>
    <xf numFmtId="0" fontId="8" fillId="0" borderId="0" xfId="0" applyFont="1" applyAlignment="1">
      <alignment horizontal="center"/>
    </xf>
    <xf numFmtId="0" fontId="3" fillId="0" borderId="22" xfId="0" applyFont="1" applyFill="1" applyBorder="1"/>
    <xf numFmtId="0" fontId="3" fillId="0" borderId="23" xfId="0" applyFont="1" applyFill="1" applyBorder="1"/>
    <xf numFmtId="0" fontId="4" fillId="0" borderId="21" xfId="0" applyFont="1" applyFill="1" applyBorder="1"/>
    <xf numFmtId="0" fontId="3" fillId="0" borderId="18" xfId="0" applyFont="1" applyFill="1" applyBorder="1"/>
    <xf numFmtId="10" fontId="3" fillId="0" borderId="19" xfId="0" applyNumberFormat="1" applyFont="1" applyFill="1" applyBorder="1"/>
    <xf numFmtId="10" fontId="3" fillId="0" borderId="20" xfId="0" applyNumberFormat="1" applyFont="1" applyFill="1" applyBorder="1"/>
    <xf numFmtId="0" fontId="3" fillId="0" borderId="8" xfId="0" applyFont="1" applyFill="1" applyBorder="1"/>
    <xf numFmtId="10" fontId="3" fillId="0" borderId="0" xfId="0" applyNumberFormat="1" applyFont="1" applyFill="1" applyBorder="1"/>
    <xf numFmtId="10" fontId="3" fillId="0" borderId="2" xfId="0" applyNumberFormat="1" applyFont="1" applyFill="1" applyBorder="1"/>
    <xf numFmtId="0" fontId="4" fillId="0" borderId="24" xfId="0" applyFont="1" applyFill="1" applyBorder="1"/>
    <xf numFmtId="10" fontId="4" fillId="0" borderId="25" xfId="0" applyNumberFormat="1" applyFont="1" applyFill="1" applyBorder="1"/>
    <xf numFmtId="10" fontId="4" fillId="0" borderId="26" xfId="0" applyNumberFormat="1" applyFont="1" applyFill="1" applyBorder="1"/>
    <xf numFmtId="0" fontId="3" fillId="10" borderId="0" xfId="0" applyFont="1" applyFill="1"/>
    <xf numFmtId="0" fontId="3" fillId="10" borderId="0" xfId="0" applyFont="1" applyFill="1" applyAlignment="1">
      <alignment horizontal="center"/>
    </xf>
    <xf numFmtId="0" fontId="4" fillId="10" borderId="0" xfId="0" applyFont="1" applyFill="1"/>
    <xf numFmtId="0" fontId="8" fillId="10" borderId="0" xfId="0" applyFont="1" applyFill="1" applyAlignment="1">
      <alignment horizontal="center"/>
    </xf>
    <xf numFmtId="0" fontId="3" fillId="10" borderId="0" xfId="0" quotePrefix="1" applyFont="1" applyFill="1" applyAlignment="1">
      <alignment horizontal="center" vertical="center"/>
    </xf>
    <xf numFmtId="10" fontId="3" fillId="10" borderId="0" xfId="0" applyNumberFormat="1" applyFont="1" applyFill="1"/>
    <xf numFmtId="0" fontId="3" fillId="11" borderId="30" xfId="0" applyFont="1" applyFill="1" applyBorder="1"/>
    <xf numFmtId="0" fontId="3" fillId="11" borderId="31" xfId="0" applyFont="1" applyFill="1" applyBorder="1"/>
    <xf numFmtId="0" fontId="3" fillId="11" borderId="32" xfId="0" applyFont="1" applyFill="1" applyBorder="1"/>
    <xf numFmtId="0" fontId="3" fillId="11" borderId="33" xfId="0" applyFont="1" applyFill="1" applyBorder="1"/>
    <xf numFmtId="10" fontId="3" fillId="11" borderId="0" xfId="0" applyNumberFormat="1" applyFont="1" applyFill="1" applyBorder="1"/>
    <xf numFmtId="10" fontId="3" fillId="11" borderId="2" xfId="0" applyNumberFormat="1" applyFont="1" applyFill="1" applyBorder="1"/>
    <xf numFmtId="0" fontId="3" fillId="11" borderId="34" xfId="0" applyFont="1" applyFill="1" applyBorder="1"/>
    <xf numFmtId="10" fontId="3" fillId="11" borderId="16" xfId="0" applyNumberFormat="1" applyFont="1" applyFill="1" applyBorder="1"/>
    <xf numFmtId="10" fontId="3" fillId="11" borderId="17" xfId="0" applyNumberFormat="1" applyFont="1" applyFill="1" applyBorder="1"/>
    <xf numFmtId="0" fontId="3" fillId="12" borderId="30" xfId="0" applyFont="1" applyFill="1" applyBorder="1"/>
    <xf numFmtId="0" fontId="3" fillId="12" borderId="33" xfId="0" applyFont="1" applyFill="1" applyBorder="1"/>
    <xf numFmtId="0" fontId="3" fillId="12" borderId="34" xfId="0" applyFont="1" applyFill="1" applyBorder="1"/>
    <xf numFmtId="0" fontId="3" fillId="12" borderId="31" xfId="0" applyFont="1" applyFill="1" applyBorder="1"/>
    <xf numFmtId="0" fontId="3" fillId="12" borderId="32" xfId="0" applyFont="1" applyFill="1" applyBorder="1"/>
    <xf numFmtId="0" fontId="13" fillId="11" borderId="0" xfId="0" applyFont="1" applyFill="1"/>
    <xf numFmtId="0" fontId="8" fillId="10" borderId="0" xfId="0" applyFont="1" applyFill="1" applyAlignment="1">
      <alignment horizontal="center"/>
    </xf>
    <xf numFmtId="0" fontId="3" fillId="3" borderId="0" xfId="0" applyFont="1" applyFill="1" applyAlignment="1">
      <alignment horizontal="center"/>
    </xf>
    <xf numFmtId="0" fontId="3" fillId="0" borderId="0" xfId="0" applyFont="1" applyAlignment="1">
      <alignment horizontal="center"/>
    </xf>
    <xf numFmtId="0" fontId="9" fillId="4" borderId="0" xfId="0" applyFont="1" applyFill="1" applyAlignment="1">
      <alignment horizontal="center"/>
    </xf>
    <xf numFmtId="0" fontId="9" fillId="5" borderId="0" xfId="0" applyFont="1" applyFill="1" applyAlignment="1">
      <alignment horizontal="center"/>
    </xf>
    <xf numFmtId="0" fontId="3" fillId="6" borderId="0" xfId="0" applyFont="1" applyFill="1" applyAlignment="1">
      <alignment horizontal="center"/>
    </xf>
    <xf numFmtId="0" fontId="9" fillId="8" borderId="0" xfId="0" applyFont="1" applyFill="1" applyAlignment="1">
      <alignment horizontal="center"/>
    </xf>
    <xf numFmtId="0" fontId="3" fillId="10" borderId="0" xfId="0" applyFont="1" applyFill="1" applyAlignment="1"/>
    <xf numFmtId="0" fontId="0" fillId="10" borderId="0" xfId="0" applyFill="1" applyAlignment="1"/>
    <xf numFmtId="0" fontId="9" fillId="7" borderId="0" xfId="0" applyFont="1" applyFill="1" applyAlignment="1">
      <alignment horizontal="center"/>
    </xf>
    <xf numFmtId="0" fontId="8" fillId="0" borderId="0" xfId="0" applyFont="1" applyAlignment="1">
      <alignment horizontal="center"/>
    </xf>
    <xf numFmtId="0" fontId="12" fillId="0" borderId="0" xfId="0" applyFont="1" applyAlignment="1">
      <alignment horizontal="center"/>
    </xf>
    <xf numFmtId="0" fontId="0" fillId="0" borderId="0" xfId="0"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'2020'!$B$32:$C$32</c:f>
              <c:strCache>
                <c:ptCount val="2"/>
                <c:pt idx="0">
                  <c:v>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169-4C4C-9C1B-ACA55CB2F87A}"/>
              </c:ext>
            </c:extLst>
          </c:dPt>
          <c:dPt>
            <c:idx val="1"/>
            <c:bubble3D val="0"/>
            <c:spPr>
              <a:solidFill>
                <a:srgbClr val="FF0000"/>
              </a:solidFill>
            </c:spPr>
            <c:extLst>
              <c:ext xmlns:c16="http://schemas.microsoft.com/office/drawing/2014/chart" uri="{C3380CC4-5D6E-409C-BE32-E72D297353CC}">
                <c16:uniqueId val="{00000003-2169-4C4C-9C1B-ACA55CB2F87A}"/>
              </c:ext>
            </c:extLst>
          </c:dPt>
          <c:dPt>
            <c:idx val="2"/>
            <c:bubble3D val="0"/>
            <c:spPr>
              <a:solidFill>
                <a:srgbClr val="FFFF00"/>
              </a:solidFill>
            </c:spPr>
            <c:extLst>
              <c:ext xmlns:c16="http://schemas.microsoft.com/office/drawing/2014/chart" uri="{C3380CC4-5D6E-409C-BE32-E72D297353CC}">
                <c16:uniqueId val="{00000005-2169-4C4C-9C1B-ACA55CB2F87A}"/>
              </c:ext>
            </c:extLst>
          </c:dPt>
          <c:dPt>
            <c:idx val="3"/>
            <c:bubble3D val="0"/>
            <c:spPr>
              <a:solidFill>
                <a:srgbClr val="00B050"/>
              </a:solidFill>
            </c:spPr>
            <c:extLst>
              <c:ext xmlns:c16="http://schemas.microsoft.com/office/drawing/2014/chart" uri="{C3380CC4-5D6E-409C-BE32-E72D297353CC}">
                <c16:uniqueId val="{00000007-2169-4C4C-9C1B-ACA55CB2F87A}"/>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169-4C4C-9C1B-ACA55CB2F87A}"/>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'2020'!$D$31:$G$31</c:f>
              <c:strCache>
                <c:ptCount val="4"/>
                <c:pt idx="0">
                  <c:v>CDU</c:v>
                </c:pt>
                <c:pt idx="1">
                  <c:v>SPD</c:v>
                </c:pt>
                <c:pt idx="2">
                  <c:v>FDP</c:v>
                </c:pt>
                <c:pt idx="3">
                  <c:v>Grüne</c:v>
                </c:pt>
              </c:strCache>
            </c:strRef>
          </c:cat>
          <c:val>
            <c:numRef>
              <c:f>'2020'!$D$32:$G$32</c:f>
              <c:numCache>
                <c:formatCode>0.00%</c:formatCode>
                <c:ptCount val="4"/>
                <c:pt idx="0">
                  <c:v>0.48244073748902544</c:v>
                </c:pt>
                <c:pt idx="1">
                  <c:v>0.24539069359086918</c:v>
                </c:pt>
                <c:pt idx="2">
                  <c:v>0.10491659350307288</c:v>
                </c:pt>
                <c:pt idx="3">
                  <c:v>0.16725197541703249</c:v>
                </c:pt>
              </c:numCache>
            </c:numRef>
          </c:val>
          <c:extLst>
            <c:ext xmlns:c16="http://schemas.microsoft.com/office/drawing/2014/chart" uri="{C3380CC4-5D6E-409C-BE32-E72D297353CC}">
              <c16:uniqueId val="{00000008-2169-4C4C-9C1B-ACA55CB2F87A}"/>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'2020'!$B$123:$C$123</c:f>
              <c:strCache>
                <c:ptCount val="2"/>
                <c:pt idx="0">
                  <c:v>Rothe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7709-4BFC-B77D-F2206DCA5A92}"/>
              </c:ext>
            </c:extLst>
          </c:dPt>
          <c:dPt>
            <c:idx val="1"/>
            <c:invertIfNegative val="0"/>
            <c:bubble3D val="0"/>
            <c:spPr>
              <a:solidFill>
                <a:srgbClr val="FF0000"/>
              </a:solidFill>
            </c:spPr>
            <c:extLst>
              <c:ext xmlns:c16="http://schemas.microsoft.com/office/drawing/2014/chart" uri="{C3380CC4-5D6E-409C-BE32-E72D297353CC}">
                <c16:uniqueId val="{00000003-7709-4BFC-B77D-F2206DCA5A92}"/>
              </c:ext>
            </c:extLst>
          </c:dPt>
          <c:dPt>
            <c:idx val="2"/>
            <c:invertIfNegative val="0"/>
            <c:bubble3D val="0"/>
            <c:spPr>
              <a:solidFill>
                <a:srgbClr val="FFFF00"/>
              </a:solidFill>
            </c:spPr>
            <c:extLst>
              <c:ext xmlns:c16="http://schemas.microsoft.com/office/drawing/2014/chart" uri="{C3380CC4-5D6E-409C-BE32-E72D297353CC}">
                <c16:uniqueId val="{00000005-7709-4BFC-B77D-F2206DCA5A92}"/>
              </c:ext>
            </c:extLst>
          </c:dPt>
          <c:dPt>
            <c:idx val="3"/>
            <c:invertIfNegative val="0"/>
            <c:bubble3D val="0"/>
            <c:spPr>
              <a:solidFill>
                <a:srgbClr val="00B050"/>
              </a:solidFill>
            </c:spPr>
            <c:extLst>
              <c:ext xmlns:c16="http://schemas.microsoft.com/office/drawing/2014/chart" uri="{C3380CC4-5D6E-409C-BE32-E72D297353CC}">
                <c16:uniqueId val="{00000007-7709-4BFC-B77D-F2206DCA5A92}"/>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'2020'!$D$121:$G$121</c:f>
              <c:strCache>
                <c:ptCount val="4"/>
                <c:pt idx="0">
                  <c:v>CDU</c:v>
                </c:pt>
                <c:pt idx="1">
                  <c:v>SPD</c:v>
                </c:pt>
                <c:pt idx="2">
                  <c:v>FDP</c:v>
                </c:pt>
                <c:pt idx="3">
                  <c:v>Grüne</c:v>
                </c:pt>
              </c:strCache>
            </c:strRef>
          </c:cat>
          <c:val>
            <c:numRef>
              <c:f>'2020'!$D$123:$G$123</c:f>
              <c:numCache>
                <c:formatCode>0.00%</c:formatCode>
                <c:ptCount val="4"/>
                <c:pt idx="0">
                  <c:v>5.5652173913043446E-2</c:v>
                </c:pt>
                <c:pt idx="1">
                  <c:v>-0.13869565217391308</c:v>
                </c:pt>
                <c:pt idx="2">
                  <c:v>-1.5652173913043486E-2</c:v>
                </c:pt>
                <c:pt idx="3">
                  <c:v>9.8695652173913045E-2</c:v>
                </c:pt>
              </c:numCache>
            </c:numRef>
          </c:val>
          <c:extLst>
            <c:ext xmlns:c16="http://schemas.microsoft.com/office/drawing/2014/chart" uri="{C3380CC4-5D6E-409C-BE32-E72D297353CC}">
              <c16:uniqueId val="{00000008-7709-4BFC-B77D-F2206DCA5A92}"/>
            </c:ext>
          </c:extLst>
        </c:ser>
        <c:dLbls>
          <c:showLegendKey val="0"/>
          <c:showVal val="0"/>
          <c:showCatName val="0"/>
          <c:showSerName val="0"/>
          <c:showPercent val="0"/>
          <c:showBubbleSize val="0"/>
        </c:dLbls>
        <c:gapWidth val="150"/>
        <c:axId val="94718976"/>
        <c:axId val="94728960"/>
      </c:barChart>
      <c:catAx>
        <c:axId val="94718976"/>
        <c:scaling>
          <c:orientation val="minMax"/>
        </c:scaling>
        <c:delete val="0"/>
        <c:axPos val="b"/>
        <c:numFmt formatCode="General" sourceLinked="0"/>
        <c:majorTickMark val="out"/>
        <c:minorTickMark val="none"/>
        <c:tickLblPos val="nextTo"/>
        <c:crossAx val="94728960"/>
        <c:crosses val="autoZero"/>
        <c:auto val="1"/>
        <c:lblAlgn val="ctr"/>
        <c:lblOffset val="100"/>
        <c:noMultiLvlLbl val="0"/>
      </c:catAx>
      <c:valAx>
        <c:axId val="94728960"/>
        <c:scaling>
          <c:orientation val="minMax"/>
        </c:scaling>
        <c:delete val="0"/>
        <c:axPos val="l"/>
        <c:majorGridlines/>
        <c:numFmt formatCode="0.00%" sourceLinked="1"/>
        <c:majorTickMark val="out"/>
        <c:minorTickMark val="none"/>
        <c:tickLblPos val="nextTo"/>
        <c:crossAx val="947189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'2020'!$B$140:$C$140</c:f>
              <c:strCache>
                <c:ptCount val="2"/>
                <c:pt idx="0">
                  <c:v>Tietelsen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5B29-42AB-83A9-1BA641270B65}"/>
              </c:ext>
            </c:extLst>
          </c:dPt>
          <c:dPt>
            <c:idx val="1"/>
            <c:bubble3D val="0"/>
            <c:spPr>
              <a:solidFill>
                <a:srgbClr val="FF0000"/>
              </a:solidFill>
            </c:spPr>
            <c:extLst>
              <c:ext xmlns:c16="http://schemas.microsoft.com/office/drawing/2014/chart" uri="{C3380CC4-5D6E-409C-BE32-E72D297353CC}">
                <c16:uniqueId val="{00000003-5B29-42AB-83A9-1BA641270B65}"/>
              </c:ext>
            </c:extLst>
          </c:dPt>
          <c:dPt>
            <c:idx val="2"/>
            <c:bubble3D val="0"/>
            <c:spPr>
              <a:solidFill>
                <a:srgbClr val="FFFF00"/>
              </a:solidFill>
            </c:spPr>
            <c:extLst>
              <c:ext xmlns:c16="http://schemas.microsoft.com/office/drawing/2014/chart" uri="{C3380CC4-5D6E-409C-BE32-E72D297353CC}">
                <c16:uniqueId val="{00000005-5B29-42AB-83A9-1BA641270B65}"/>
              </c:ext>
            </c:extLst>
          </c:dPt>
          <c:dPt>
            <c:idx val="3"/>
            <c:bubble3D val="0"/>
            <c:spPr>
              <a:solidFill>
                <a:srgbClr val="00B050"/>
              </a:solidFill>
            </c:spPr>
            <c:extLst>
              <c:ext xmlns:c16="http://schemas.microsoft.com/office/drawing/2014/chart" uri="{C3380CC4-5D6E-409C-BE32-E72D297353CC}">
                <c16:uniqueId val="{00000007-5B29-42AB-83A9-1BA641270B65}"/>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B29-42AB-83A9-1BA641270B65}"/>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'2020'!$D$139:$G$139</c:f>
              <c:strCache>
                <c:ptCount val="4"/>
                <c:pt idx="0">
                  <c:v>CDU</c:v>
                </c:pt>
                <c:pt idx="1">
                  <c:v>SPD</c:v>
                </c:pt>
                <c:pt idx="2">
                  <c:v>FDP</c:v>
                </c:pt>
                <c:pt idx="3">
                  <c:v>Grüne</c:v>
                </c:pt>
              </c:strCache>
            </c:strRef>
          </c:cat>
          <c:val>
            <c:numRef>
              <c:f>'2020'!$D$140:$G$140</c:f>
              <c:numCache>
                <c:formatCode>0.00%</c:formatCode>
                <c:ptCount val="4"/>
                <c:pt idx="0">
                  <c:v>0.68888888888888888</c:v>
                </c:pt>
                <c:pt idx="1">
                  <c:v>4.4444444444444446E-2</c:v>
                </c:pt>
                <c:pt idx="2">
                  <c:v>0.21481481481481482</c:v>
                </c:pt>
                <c:pt idx="3">
                  <c:v>5.185185185185185E-2</c:v>
                </c:pt>
              </c:numCache>
            </c:numRef>
          </c:val>
          <c:extLst>
            <c:ext xmlns:c16="http://schemas.microsoft.com/office/drawing/2014/chart" uri="{C3380CC4-5D6E-409C-BE32-E72D297353CC}">
              <c16:uniqueId val="{00000008-5B29-42AB-83A9-1BA641270B65}"/>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'2020'!$B$141:$C$141</c:f>
              <c:strCache>
                <c:ptCount val="2"/>
                <c:pt idx="0">
                  <c:v>Tietelsen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A726-4A38-8994-440F2AB4C411}"/>
              </c:ext>
            </c:extLst>
          </c:dPt>
          <c:dPt>
            <c:idx val="1"/>
            <c:invertIfNegative val="0"/>
            <c:bubble3D val="0"/>
            <c:spPr>
              <a:solidFill>
                <a:srgbClr val="FF0000"/>
              </a:solidFill>
            </c:spPr>
            <c:extLst>
              <c:ext xmlns:c16="http://schemas.microsoft.com/office/drawing/2014/chart" uri="{C3380CC4-5D6E-409C-BE32-E72D297353CC}">
                <c16:uniqueId val="{00000003-A726-4A38-8994-440F2AB4C411}"/>
              </c:ext>
            </c:extLst>
          </c:dPt>
          <c:dPt>
            <c:idx val="2"/>
            <c:invertIfNegative val="0"/>
            <c:bubble3D val="0"/>
            <c:spPr>
              <a:solidFill>
                <a:srgbClr val="FFFF00"/>
              </a:solidFill>
            </c:spPr>
            <c:extLst>
              <c:ext xmlns:c16="http://schemas.microsoft.com/office/drawing/2014/chart" uri="{C3380CC4-5D6E-409C-BE32-E72D297353CC}">
                <c16:uniqueId val="{00000005-A726-4A38-8994-440F2AB4C411}"/>
              </c:ext>
            </c:extLst>
          </c:dPt>
          <c:dPt>
            <c:idx val="3"/>
            <c:invertIfNegative val="0"/>
            <c:bubble3D val="0"/>
            <c:spPr>
              <a:solidFill>
                <a:srgbClr val="00B050"/>
              </a:solidFill>
            </c:spPr>
            <c:extLst>
              <c:ext xmlns:c16="http://schemas.microsoft.com/office/drawing/2014/chart" uri="{C3380CC4-5D6E-409C-BE32-E72D297353CC}">
                <c16:uniqueId val="{00000007-A726-4A38-8994-440F2AB4C41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'2020'!$D$139:$G$139</c:f>
              <c:strCache>
                <c:ptCount val="4"/>
                <c:pt idx="0">
                  <c:v>CDU</c:v>
                </c:pt>
                <c:pt idx="1">
                  <c:v>SPD</c:v>
                </c:pt>
                <c:pt idx="2">
                  <c:v>FDP</c:v>
                </c:pt>
                <c:pt idx="3">
                  <c:v>Grüne</c:v>
                </c:pt>
              </c:strCache>
            </c:strRef>
          </c:cat>
          <c:val>
            <c:numRef>
              <c:f>'2020'!$D$141:$G$141</c:f>
              <c:numCache>
                <c:formatCode>0.00%</c:formatCode>
                <c:ptCount val="4"/>
                <c:pt idx="0">
                  <c:v>-8.3468834688346871E-2</c:v>
                </c:pt>
                <c:pt idx="1">
                  <c:v>-6.1246612466124666E-2</c:v>
                </c:pt>
                <c:pt idx="2">
                  <c:v>0.10912375790424571</c:v>
                </c:pt>
                <c:pt idx="3">
                  <c:v>3.5591689250225836E-2</c:v>
                </c:pt>
              </c:numCache>
            </c:numRef>
          </c:val>
          <c:extLst>
            <c:ext xmlns:c16="http://schemas.microsoft.com/office/drawing/2014/chart" uri="{C3380CC4-5D6E-409C-BE32-E72D297353CC}">
              <c16:uniqueId val="{00000008-A726-4A38-8994-440F2AB4C411}"/>
            </c:ext>
          </c:extLst>
        </c:ser>
        <c:dLbls>
          <c:showLegendKey val="0"/>
          <c:showVal val="0"/>
          <c:showCatName val="0"/>
          <c:showSerName val="0"/>
          <c:showPercent val="0"/>
          <c:showBubbleSize val="0"/>
        </c:dLbls>
        <c:gapWidth val="150"/>
        <c:axId val="94853376"/>
        <c:axId val="94855168"/>
      </c:barChart>
      <c:catAx>
        <c:axId val="94853376"/>
        <c:scaling>
          <c:orientation val="minMax"/>
        </c:scaling>
        <c:delete val="0"/>
        <c:axPos val="b"/>
        <c:numFmt formatCode="General" sourceLinked="0"/>
        <c:majorTickMark val="out"/>
        <c:minorTickMark val="none"/>
        <c:tickLblPos val="nextTo"/>
        <c:crossAx val="94855168"/>
        <c:crosses val="autoZero"/>
        <c:auto val="1"/>
        <c:lblAlgn val="ctr"/>
        <c:lblOffset val="100"/>
        <c:noMultiLvlLbl val="0"/>
      </c:catAx>
      <c:valAx>
        <c:axId val="94855168"/>
        <c:scaling>
          <c:orientation val="minMax"/>
        </c:scaling>
        <c:delete val="0"/>
        <c:axPos val="l"/>
        <c:majorGridlines/>
        <c:numFmt formatCode="0.00%" sourceLinked="1"/>
        <c:majorTickMark val="out"/>
        <c:minorTickMark val="none"/>
        <c:tickLblPos val="nextTo"/>
        <c:crossAx val="948533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'2020'!$B$158:$C$158</c:f>
              <c:strCache>
                <c:ptCount val="2"/>
                <c:pt idx="0">
                  <c:v>Haarbrück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B97-4E8D-8601-E5D8EBB7A764}"/>
              </c:ext>
            </c:extLst>
          </c:dPt>
          <c:dPt>
            <c:idx val="1"/>
            <c:bubble3D val="0"/>
            <c:spPr>
              <a:solidFill>
                <a:srgbClr val="FF0000"/>
              </a:solidFill>
            </c:spPr>
            <c:extLst>
              <c:ext xmlns:c16="http://schemas.microsoft.com/office/drawing/2014/chart" uri="{C3380CC4-5D6E-409C-BE32-E72D297353CC}">
                <c16:uniqueId val="{00000003-2B97-4E8D-8601-E5D8EBB7A764}"/>
              </c:ext>
            </c:extLst>
          </c:dPt>
          <c:dPt>
            <c:idx val="2"/>
            <c:bubble3D val="0"/>
            <c:spPr>
              <a:solidFill>
                <a:srgbClr val="FFFF00"/>
              </a:solidFill>
            </c:spPr>
            <c:extLst>
              <c:ext xmlns:c16="http://schemas.microsoft.com/office/drawing/2014/chart" uri="{C3380CC4-5D6E-409C-BE32-E72D297353CC}">
                <c16:uniqueId val="{00000005-2B97-4E8D-8601-E5D8EBB7A764}"/>
              </c:ext>
            </c:extLst>
          </c:dPt>
          <c:dPt>
            <c:idx val="3"/>
            <c:bubble3D val="0"/>
            <c:spPr>
              <a:solidFill>
                <a:srgbClr val="00B050"/>
              </a:solidFill>
            </c:spPr>
            <c:extLst>
              <c:ext xmlns:c16="http://schemas.microsoft.com/office/drawing/2014/chart" uri="{C3380CC4-5D6E-409C-BE32-E72D297353CC}">
                <c16:uniqueId val="{00000007-2B97-4E8D-8601-E5D8EBB7A764}"/>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B97-4E8D-8601-E5D8EBB7A764}"/>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'2020'!$D$157:$G$157</c:f>
              <c:strCache>
                <c:ptCount val="4"/>
                <c:pt idx="0">
                  <c:v>CDU</c:v>
                </c:pt>
                <c:pt idx="1">
                  <c:v>SPD</c:v>
                </c:pt>
                <c:pt idx="2">
                  <c:v>FDP</c:v>
                </c:pt>
                <c:pt idx="3">
                  <c:v>Grüne</c:v>
                </c:pt>
              </c:strCache>
            </c:strRef>
          </c:cat>
          <c:val>
            <c:numRef>
              <c:f>'2020'!$D$158:$G$158</c:f>
              <c:numCache>
                <c:formatCode>0.00%</c:formatCode>
                <c:ptCount val="4"/>
                <c:pt idx="0">
                  <c:v>0.45593869731800768</c:v>
                </c:pt>
                <c:pt idx="1">
                  <c:v>3.8314176245210725E-2</c:v>
                </c:pt>
                <c:pt idx="2">
                  <c:v>0.10344827586206896</c:v>
                </c:pt>
                <c:pt idx="3">
                  <c:v>0.40229885057471265</c:v>
                </c:pt>
              </c:numCache>
            </c:numRef>
          </c:val>
          <c:extLst>
            <c:ext xmlns:c16="http://schemas.microsoft.com/office/drawing/2014/chart" uri="{C3380CC4-5D6E-409C-BE32-E72D297353CC}">
              <c16:uniqueId val="{00000008-2B97-4E8D-8601-E5D8EBB7A764}"/>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'2020'!$B$159:$C$159</c:f>
              <c:strCache>
                <c:ptCount val="2"/>
                <c:pt idx="0">
                  <c:v>Haarbrück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DA8F-4D33-BC7A-A379E69E40AE}"/>
              </c:ext>
            </c:extLst>
          </c:dPt>
          <c:dPt>
            <c:idx val="1"/>
            <c:invertIfNegative val="0"/>
            <c:bubble3D val="0"/>
            <c:spPr>
              <a:solidFill>
                <a:srgbClr val="FF0000"/>
              </a:solidFill>
            </c:spPr>
            <c:extLst>
              <c:ext xmlns:c16="http://schemas.microsoft.com/office/drawing/2014/chart" uri="{C3380CC4-5D6E-409C-BE32-E72D297353CC}">
                <c16:uniqueId val="{00000003-DA8F-4D33-BC7A-A379E69E40AE}"/>
              </c:ext>
            </c:extLst>
          </c:dPt>
          <c:dPt>
            <c:idx val="2"/>
            <c:invertIfNegative val="0"/>
            <c:bubble3D val="0"/>
            <c:spPr>
              <a:solidFill>
                <a:srgbClr val="FFFF00"/>
              </a:solidFill>
            </c:spPr>
            <c:extLst>
              <c:ext xmlns:c16="http://schemas.microsoft.com/office/drawing/2014/chart" uri="{C3380CC4-5D6E-409C-BE32-E72D297353CC}">
                <c16:uniqueId val="{00000005-DA8F-4D33-BC7A-A379E69E40AE}"/>
              </c:ext>
            </c:extLst>
          </c:dPt>
          <c:dPt>
            <c:idx val="3"/>
            <c:invertIfNegative val="0"/>
            <c:bubble3D val="0"/>
            <c:spPr>
              <a:solidFill>
                <a:srgbClr val="00B050"/>
              </a:solidFill>
            </c:spPr>
            <c:extLst>
              <c:ext xmlns:c16="http://schemas.microsoft.com/office/drawing/2014/chart" uri="{C3380CC4-5D6E-409C-BE32-E72D297353CC}">
                <c16:uniqueId val="{00000007-DA8F-4D33-BC7A-A379E69E40A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'2020'!$D$157:$G$157</c:f>
              <c:strCache>
                <c:ptCount val="4"/>
                <c:pt idx="0">
                  <c:v>CDU</c:v>
                </c:pt>
                <c:pt idx="1">
                  <c:v>SPD</c:v>
                </c:pt>
                <c:pt idx="2">
                  <c:v>FDP</c:v>
                </c:pt>
                <c:pt idx="3">
                  <c:v>Grüne</c:v>
                </c:pt>
              </c:strCache>
            </c:strRef>
          </c:cat>
          <c:val>
            <c:numRef>
              <c:f>'2020'!$D$159:$G$159</c:f>
              <c:numCache>
                <c:formatCode>0.00%</c:formatCode>
                <c:ptCount val="4"/>
                <c:pt idx="0">
                  <c:v>-0.21606130268199236</c:v>
                </c:pt>
                <c:pt idx="1">
                  <c:v>-5.7685823754789277E-2</c:v>
                </c:pt>
                <c:pt idx="2">
                  <c:v>-1.6551724137931031E-2</c:v>
                </c:pt>
                <c:pt idx="3">
                  <c:v>0.29029885057471266</c:v>
                </c:pt>
              </c:numCache>
            </c:numRef>
          </c:val>
          <c:extLst>
            <c:ext xmlns:c16="http://schemas.microsoft.com/office/drawing/2014/chart" uri="{C3380CC4-5D6E-409C-BE32-E72D297353CC}">
              <c16:uniqueId val="{00000008-DA8F-4D33-BC7A-A379E69E40AE}"/>
            </c:ext>
          </c:extLst>
        </c:ser>
        <c:dLbls>
          <c:showLegendKey val="0"/>
          <c:showVal val="0"/>
          <c:showCatName val="0"/>
          <c:showSerName val="0"/>
          <c:showPercent val="0"/>
          <c:showBubbleSize val="0"/>
        </c:dLbls>
        <c:gapWidth val="150"/>
        <c:axId val="153863680"/>
        <c:axId val="153865216"/>
      </c:barChart>
      <c:catAx>
        <c:axId val="153863680"/>
        <c:scaling>
          <c:orientation val="minMax"/>
        </c:scaling>
        <c:delete val="0"/>
        <c:axPos val="b"/>
        <c:numFmt formatCode="General" sourceLinked="0"/>
        <c:majorTickMark val="out"/>
        <c:minorTickMark val="none"/>
        <c:tickLblPos val="nextTo"/>
        <c:crossAx val="153865216"/>
        <c:crosses val="autoZero"/>
        <c:auto val="1"/>
        <c:lblAlgn val="ctr"/>
        <c:lblOffset val="100"/>
        <c:noMultiLvlLbl val="0"/>
      </c:catAx>
      <c:valAx>
        <c:axId val="153865216"/>
        <c:scaling>
          <c:orientation val="minMax"/>
        </c:scaling>
        <c:delete val="0"/>
        <c:axPos val="l"/>
        <c:majorGridlines/>
        <c:numFmt formatCode="0.00%" sourceLinked="1"/>
        <c:majorTickMark val="out"/>
        <c:minorTickMark val="none"/>
        <c:tickLblPos val="nextTo"/>
        <c:crossAx val="153863680"/>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'2020'!$B$176:$C$176</c:f>
              <c:strCache>
                <c:ptCount val="2"/>
                <c:pt idx="0">
                  <c:v>Jakobsberg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E211-4FAD-A333-5C794E56D5EE}"/>
              </c:ext>
            </c:extLst>
          </c:dPt>
          <c:dPt>
            <c:idx val="1"/>
            <c:bubble3D val="0"/>
            <c:spPr>
              <a:solidFill>
                <a:srgbClr val="FF0000"/>
              </a:solidFill>
            </c:spPr>
            <c:extLst>
              <c:ext xmlns:c16="http://schemas.microsoft.com/office/drawing/2014/chart" uri="{C3380CC4-5D6E-409C-BE32-E72D297353CC}">
                <c16:uniqueId val="{00000003-E211-4FAD-A333-5C794E56D5EE}"/>
              </c:ext>
            </c:extLst>
          </c:dPt>
          <c:dPt>
            <c:idx val="2"/>
            <c:bubble3D val="0"/>
            <c:spPr>
              <a:solidFill>
                <a:srgbClr val="FFFF00"/>
              </a:solidFill>
            </c:spPr>
            <c:extLst>
              <c:ext xmlns:c16="http://schemas.microsoft.com/office/drawing/2014/chart" uri="{C3380CC4-5D6E-409C-BE32-E72D297353CC}">
                <c16:uniqueId val="{00000005-E211-4FAD-A333-5C794E56D5EE}"/>
              </c:ext>
            </c:extLst>
          </c:dPt>
          <c:dPt>
            <c:idx val="3"/>
            <c:bubble3D val="0"/>
            <c:spPr>
              <a:solidFill>
                <a:srgbClr val="00B050"/>
              </a:solidFill>
            </c:spPr>
            <c:extLst>
              <c:ext xmlns:c16="http://schemas.microsoft.com/office/drawing/2014/chart" uri="{C3380CC4-5D6E-409C-BE32-E72D297353CC}">
                <c16:uniqueId val="{00000007-E211-4FAD-A333-5C794E56D5E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211-4FAD-A333-5C794E56D5E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'2020'!$D$175:$G$175</c:f>
              <c:strCache>
                <c:ptCount val="4"/>
                <c:pt idx="0">
                  <c:v>CDU</c:v>
                </c:pt>
                <c:pt idx="1">
                  <c:v>SPD</c:v>
                </c:pt>
                <c:pt idx="2">
                  <c:v>FDP</c:v>
                </c:pt>
                <c:pt idx="3">
                  <c:v>Grüne</c:v>
                </c:pt>
              </c:strCache>
            </c:strRef>
          </c:cat>
          <c:val>
            <c:numRef>
              <c:f>'2020'!$D$176:$G$176</c:f>
              <c:numCache>
                <c:formatCode>0.00%</c:formatCode>
                <c:ptCount val="4"/>
                <c:pt idx="0">
                  <c:v>0.76543209876543206</c:v>
                </c:pt>
                <c:pt idx="1">
                  <c:v>0.12962962962962962</c:v>
                </c:pt>
                <c:pt idx="2">
                  <c:v>3.7037037037037035E-2</c:v>
                </c:pt>
                <c:pt idx="3">
                  <c:v>6.7901234567901231E-2</c:v>
                </c:pt>
              </c:numCache>
            </c:numRef>
          </c:val>
          <c:extLst>
            <c:ext xmlns:c16="http://schemas.microsoft.com/office/drawing/2014/chart" uri="{C3380CC4-5D6E-409C-BE32-E72D297353CC}">
              <c16:uniqueId val="{00000008-E211-4FAD-A333-5C794E56D5EE}"/>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'2020'!$B$177:$C$177</c:f>
              <c:strCache>
                <c:ptCount val="2"/>
                <c:pt idx="0">
                  <c:v>Jakobsberg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E2BA-4D84-996C-E3D370120688}"/>
              </c:ext>
            </c:extLst>
          </c:dPt>
          <c:dPt>
            <c:idx val="1"/>
            <c:invertIfNegative val="0"/>
            <c:bubble3D val="0"/>
            <c:spPr>
              <a:solidFill>
                <a:srgbClr val="FF0000"/>
              </a:solidFill>
            </c:spPr>
            <c:extLst>
              <c:ext xmlns:c16="http://schemas.microsoft.com/office/drawing/2014/chart" uri="{C3380CC4-5D6E-409C-BE32-E72D297353CC}">
                <c16:uniqueId val="{00000003-E2BA-4D84-996C-E3D370120688}"/>
              </c:ext>
            </c:extLst>
          </c:dPt>
          <c:dPt>
            <c:idx val="2"/>
            <c:invertIfNegative val="0"/>
            <c:bubble3D val="0"/>
            <c:spPr>
              <a:solidFill>
                <a:srgbClr val="FFFF00"/>
              </a:solidFill>
            </c:spPr>
            <c:extLst>
              <c:ext xmlns:c16="http://schemas.microsoft.com/office/drawing/2014/chart" uri="{C3380CC4-5D6E-409C-BE32-E72D297353CC}">
                <c16:uniqueId val="{00000005-E2BA-4D84-996C-E3D370120688}"/>
              </c:ext>
            </c:extLst>
          </c:dPt>
          <c:dPt>
            <c:idx val="3"/>
            <c:invertIfNegative val="0"/>
            <c:bubble3D val="0"/>
            <c:spPr>
              <a:solidFill>
                <a:srgbClr val="00B050"/>
              </a:solidFill>
            </c:spPr>
            <c:extLst>
              <c:ext xmlns:c16="http://schemas.microsoft.com/office/drawing/2014/chart" uri="{C3380CC4-5D6E-409C-BE32-E72D297353CC}">
                <c16:uniqueId val="{00000007-E2BA-4D84-996C-E3D370120688}"/>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'2020'!$D$175:$G$175</c:f>
              <c:strCache>
                <c:ptCount val="4"/>
                <c:pt idx="0">
                  <c:v>CDU</c:v>
                </c:pt>
                <c:pt idx="1">
                  <c:v>SPD</c:v>
                </c:pt>
                <c:pt idx="2">
                  <c:v>FDP</c:v>
                </c:pt>
                <c:pt idx="3">
                  <c:v>Grüne</c:v>
                </c:pt>
              </c:strCache>
            </c:strRef>
          </c:cat>
          <c:val>
            <c:numRef>
              <c:f>'2020'!$D$177:$G$177</c:f>
              <c:numCache>
                <c:formatCode>0.00%</c:formatCode>
                <c:ptCount val="4"/>
                <c:pt idx="0">
                  <c:v>0.12159648232707587</c:v>
                </c:pt>
                <c:pt idx="1">
                  <c:v>-0.11694571283612379</c:v>
                </c:pt>
                <c:pt idx="2">
                  <c:v>-1.0908168442415017E-2</c:v>
                </c:pt>
                <c:pt idx="3">
                  <c:v>6.2573989514628781E-3</c:v>
                </c:pt>
              </c:numCache>
            </c:numRef>
          </c:val>
          <c:extLst>
            <c:ext xmlns:c16="http://schemas.microsoft.com/office/drawing/2014/chart" uri="{C3380CC4-5D6E-409C-BE32-E72D297353CC}">
              <c16:uniqueId val="{00000008-E2BA-4D84-996C-E3D370120688}"/>
            </c:ext>
          </c:extLst>
        </c:ser>
        <c:dLbls>
          <c:showLegendKey val="0"/>
          <c:showVal val="0"/>
          <c:showCatName val="0"/>
          <c:showSerName val="0"/>
          <c:showPercent val="0"/>
          <c:showBubbleSize val="0"/>
        </c:dLbls>
        <c:gapWidth val="150"/>
        <c:axId val="154002176"/>
        <c:axId val="154003712"/>
      </c:barChart>
      <c:catAx>
        <c:axId val="154002176"/>
        <c:scaling>
          <c:orientation val="minMax"/>
        </c:scaling>
        <c:delete val="0"/>
        <c:axPos val="b"/>
        <c:numFmt formatCode="General" sourceLinked="0"/>
        <c:majorTickMark val="out"/>
        <c:minorTickMark val="none"/>
        <c:tickLblPos val="nextTo"/>
        <c:crossAx val="154003712"/>
        <c:crosses val="autoZero"/>
        <c:auto val="1"/>
        <c:lblAlgn val="ctr"/>
        <c:lblOffset val="100"/>
        <c:noMultiLvlLbl val="0"/>
      </c:catAx>
      <c:valAx>
        <c:axId val="154003712"/>
        <c:scaling>
          <c:orientation val="minMax"/>
        </c:scaling>
        <c:delete val="0"/>
        <c:axPos val="l"/>
        <c:majorGridlines/>
        <c:numFmt formatCode="0.00%" sourceLinked="1"/>
        <c:majorTickMark val="out"/>
        <c:minorTickMark val="none"/>
        <c:tickLblPos val="nextTo"/>
        <c:crossAx val="1540021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'2020'!$B$194:$C$194</c:f>
              <c:strCache>
                <c:ptCount val="2"/>
                <c:pt idx="0">
                  <c:v>Herstelle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DB1A-4B7E-9751-5F65E825FA2F}"/>
              </c:ext>
            </c:extLst>
          </c:dPt>
          <c:dPt>
            <c:idx val="1"/>
            <c:bubble3D val="0"/>
            <c:spPr>
              <a:solidFill>
                <a:srgbClr val="FF0000"/>
              </a:solidFill>
            </c:spPr>
            <c:extLst>
              <c:ext xmlns:c16="http://schemas.microsoft.com/office/drawing/2014/chart" uri="{C3380CC4-5D6E-409C-BE32-E72D297353CC}">
                <c16:uniqueId val="{00000003-DB1A-4B7E-9751-5F65E825FA2F}"/>
              </c:ext>
            </c:extLst>
          </c:dPt>
          <c:dPt>
            <c:idx val="2"/>
            <c:bubble3D val="0"/>
            <c:spPr>
              <a:solidFill>
                <a:srgbClr val="FFFF00"/>
              </a:solidFill>
            </c:spPr>
            <c:extLst>
              <c:ext xmlns:c16="http://schemas.microsoft.com/office/drawing/2014/chart" uri="{C3380CC4-5D6E-409C-BE32-E72D297353CC}">
                <c16:uniqueId val="{00000005-DB1A-4B7E-9751-5F65E825FA2F}"/>
              </c:ext>
            </c:extLst>
          </c:dPt>
          <c:dPt>
            <c:idx val="3"/>
            <c:bubble3D val="0"/>
            <c:spPr>
              <a:solidFill>
                <a:srgbClr val="00B050"/>
              </a:solidFill>
            </c:spPr>
            <c:extLst>
              <c:ext xmlns:c16="http://schemas.microsoft.com/office/drawing/2014/chart" uri="{C3380CC4-5D6E-409C-BE32-E72D297353CC}">
                <c16:uniqueId val="{00000007-DB1A-4B7E-9751-5F65E825FA2F}"/>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DB1A-4B7E-9751-5F65E825FA2F}"/>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'2020'!$D$193:$G$193</c:f>
              <c:strCache>
                <c:ptCount val="4"/>
                <c:pt idx="0">
                  <c:v>CDU</c:v>
                </c:pt>
                <c:pt idx="1">
                  <c:v>SPD</c:v>
                </c:pt>
                <c:pt idx="2">
                  <c:v>FDP</c:v>
                </c:pt>
                <c:pt idx="3">
                  <c:v>Grüne</c:v>
                </c:pt>
              </c:strCache>
            </c:strRef>
          </c:cat>
          <c:val>
            <c:numRef>
              <c:f>'2020'!$D$194:$G$194</c:f>
              <c:numCache>
                <c:formatCode>0.00%</c:formatCode>
                <c:ptCount val="4"/>
                <c:pt idx="0">
                  <c:v>0.63461538461538458</c:v>
                </c:pt>
                <c:pt idx="1">
                  <c:v>0.16346153846153846</c:v>
                </c:pt>
                <c:pt idx="2">
                  <c:v>4.807692307692308E-2</c:v>
                </c:pt>
                <c:pt idx="3">
                  <c:v>0.15384615384615385</c:v>
                </c:pt>
              </c:numCache>
            </c:numRef>
          </c:val>
          <c:extLst>
            <c:ext xmlns:c16="http://schemas.microsoft.com/office/drawing/2014/chart" uri="{C3380CC4-5D6E-409C-BE32-E72D297353CC}">
              <c16:uniqueId val="{00000008-DB1A-4B7E-9751-5F65E825FA2F}"/>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'2020'!$B$195:$C$195</c:f>
              <c:strCache>
                <c:ptCount val="2"/>
                <c:pt idx="0">
                  <c:v>Herstelle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2D93-4676-A222-8C009A9484A8}"/>
              </c:ext>
            </c:extLst>
          </c:dPt>
          <c:dPt>
            <c:idx val="1"/>
            <c:invertIfNegative val="0"/>
            <c:bubble3D val="0"/>
            <c:spPr>
              <a:solidFill>
                <a:srgbClr val="FF0000"/>
              </a:solidFill>
            </c:spPr>
            <c:extLst>
              <c:ext xmlns:c16="http://schemas.microsoft.com/office/drawing/2014/chart" uri="{C3380CC4-5D6E-409C-BE32-E72D297353CC}">
                <c16:uniqueId val="{00000003-2D93-4676-A222-8C009A9484A8}"/>
              </c:ext>
            </c:extLst>
          </c:dPt>
          <c:dPt>
            <c:idx val="2"/>
            <c:invertIfNegative val="0"/>
            <c:bubble3D val="0"/>
            <c:spPr>
              <a:solidFill>
                <a:srgbClr val="FFFF00"/>
              </a:solidFill>
            </c:spPr>
            <c:extLst>
              <c:ext xmlns:c16="http://schemas.microsoft.com/office/drawing/2014/chart" uri="{C3380CC4-5D6E-409C-BE32-E72D297353CC}">
                <c16:uniqueId val="{00000005-2D93-4676-A222-8C009A9484A8}"/>
              </c:ext>
            </c:extLst>
          </c:dPt>
          <c:dPt>
            <c:idx val="3"/>
            <c:invertIfNegative val="0"/>
            <c:bubble3D val="0"/>
            <c:spPr>
              <a:solidFill>
                <a:srgbClr val="00B050"/>
              </a:solidFill>
            </c:spPr>
            <c:extLst>
              <c:ext xmlns:c16="http://schemas.microsoft.com/office/drawing/2014/chart" uri="{C3380CC4-5D6E-409C-BE32-E72D297353CC}">
                <c16:uniqueId val="{00000007-2D93-4676-A222-8C009A9484A8}"/>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'2020'!$D$193:$G$193</c:f>
              <c:strCache>
                <c:ptCount val="4"/>
                <c:pt idx="0">
                  <c:v>CDU</c:v>
                </c:pt>
                <c:pt idx="1">
                  <c:v>SPD</c:v>
                </c:pt>
                <c:pt idx="2">
                  <c:v>FDP</c:v>
                </c:pt>
                <c:pt idx="3">
                  <c:v>Grüne</c:v>
                </c:pt>
              </c:strCache>
            </c:strRef>
          </c:cat>
          <c:val>
            <c:numRef>
              <c:f>'2020'!$D$195:$G$195</c:f>
              <c:numCache>
                <c:formatCode>0.00%</c:formatCode>
                <c:ptCount val="4"/>
                <c:pt idx="0">
                  <c:v>1.9603278077854336E-2</c:v>
                </c:pt>
                <c:pt idx="1">
                  <c:v>-4.2349599552989392E-2</c:v>
                </c:pt>
                <c:pt idx="2">
                  <c:v>4.4933879679642449E-3</c:v>
                </c:pt>
                <c:pt idx="3">
                  <c:v>1.8252933507170804E-2</c:v>
                </c:pt>
              </c:numCache>
            </c:numRef>
          </c:val>
          <c:extLst>
            <c:ext xmlns:c16="http://schemas.microsoft.com/office/drawing/2014/chart" uri="{C3380CC4-5D6E-409C-BE32-E72D297353CC}">
              <c16:uniqueId val="{00000008-2D93-4676-A222-8C009A9484A8}"/>
            </c:ext>
          </c:extLst>
        </c:ser>
        <c:dLbls>
          <c:showLegendKey val="0"/>
          <c:showVal val="0"/>
          <c:showCatName val="0"/>
          <c:showSerName val="0"/>
          <c:showPercent val="0"/>
          <c:showBubbleSize val="0"/>
        </c:dLbls>
        <c:gapWidth val="150"/>
        <c:axId val="154140672"/>
        <c:axId val="154142208"/>
      </c:barChart>
      <c:catAx>
        <c:axId val="154140672"/>
        <c:scaling>
          <c:orientation val="minMax"/>
        </c:scaling>
        <c:delete val="0"/>
        <c:axPos val="b"/>
        <c:numFmt formatCode="General" sourceLinked="0"/>
        <c:majorTickMark val="out"/>
        <c:minorTickMark val="none"/>
        <c:tickLblPos val="nextTo"/>
        <c:crossAx val="154142208"/>
        <c:crosses val="autoZero"/>
        <c:auto val="1"/>
        <c:lblAlgn val="ctr"/>
        <c:lblOffset val="100"/>
        <c:noMultiLvlLbl val="0"/>
      </c:catAx>
      <c:valAx>
        <c:axId val="154142208"/>
        <c:scaling>
          <c:orientation val="minMax"/>
        </c:scaling>
        <c:delete val="0"/>
        <c:axPos val="l"/>
        <c:majorGridlines/>
        <c:numFmt formatCode="0.00%" sourceLinked="1"/>
        <c:majorTickMark val="out"/>
        <c:minorTickMark val="none"/>
        <c:tickLblPos val="nextTo"/>
        <c:crossAx val="154140672"/>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'2020'!$B$212:$C$212</c:f>
              <c:strCache>
                <c:ptCount val="2"/>
                <c:pt idx="0">
                  <c:v>Wehrden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B49E-46FE-90D8-1CB1B1A9E0BE}"/>
              </c:ext>
            </c:extLst>
          </c:dPt>
          <c:dPt>
            <c:idx val="1"/>
            <c:bubble3D val="0"/>
            <c:spPr>
              <a:solidFill>
                <a:srgbClr val="FF0000"/>
              </a:solidFill>
            </c:spPr>
            <c:extLst>
              <c:ext xmlns:c16="http://schemas.microsoft.com/office/drawing/2014/chart" uri="{C3380CC4-5D6E-409C-BE32-E72D297353CC}">
                <c16:uniqueId val="{00000003-B49E-46FE-90D8-1CB1B1A9E0BE}"/>
              </c:ext>
            </c:extLst>
          </c:dPt>
          <c:dPt>
            <c:idx val="2"/>
            <c:bubble3D val="0"/>
            <c:spPr>
              <a:solidFill>
                <a:srgbClr val="FFFF00"/>
              </a:solidFill>
            </c:spPr>
            <c:extLst>
              <c:ext xmlns:c16="http://schemas.microsoft.com/office/drawing/2014/chart" uri="{C3380CC4-5D6E-409C-BE32-E72D297353CC}">
                <c16:uniqueId val="{00000005-B49E-46FE-90D8-1CB1B1A9E0BE}"/>
              </c:ext>
            </c:extLst>
          </c:dPt>
          <c:dPt>
            <c:idx val="3"/>
            <c:bubble3D val="0"/>
            <c:spPr>
              <a:solidFill>
                <a:srgbClr val="00B050"/>
              </a:solidFill>
            </c:spPr>
            <c:extLst>
              <c:ext xmlns:c16="http://schemas.microsoft.com/office/drawing/2014/chart" uri="{C3380CC4-5D6E-409C-BE32-E72D297353CC}">
                <c16:uniqueId val="{00000007-B49E-46FE-90D8-1CB1B1A9E0B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B49E-46FE-90D8-1CB1B1A9E0B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'2020'!$D$211:$G$211</c:f>
              <c:strCache>
                <c:ptCount val="4"/>
                <c:pt idx="0">
                  <c:v>CDU</c:v>
                </c:pt>
                <c:pt idx="1">
                  <c:v>SPD</c:v>
                </c:pt>
                <c:pt idx="2">
                  <c:v>FDP</c:v>
                </c:pt>
                <c:pt idx="3">
                  <c:v>Grüne</c:v>
                </c:pt>
              </c:strCache>
            </c:strRef>
          </c:cat>
          <c:val>
            <c:numRef>
              <c:f>'2020'!$D$212:$G$212</c:f>
              <c:numCache>
                <c:formatCode>0.00%</c:formatCode>
                <c:ptCount val="4"/>
                <c:pt idx="0">
                  <c:v>0.73364485981308414</c:v>
                </c:pt>
                <c:pt idx="1">
                  <c:v>0.11682242990654206</c:v>
                </c:pt>
                <c:pt idx="2">
                  <c:v>3.0373831775700934E-2</c:v>
                </c:pt>
                <c:pt idx="3">
                  <c:v>0.1191588785046729</c:v>
                </c:pt>
              </c:numCache>
            </c:numRef>
          </c:val>
          <c:extLst>
            <c:ext xmlns:c16="http://schemas.microsoft.com/office/drawing/2014/chart" uri="{C3380CC4-5D6E-409C-BE32-E72D297353CC}">
              <c16:uniqueId val="{00000008-B49E-46FE-90D8-1CB1B1A9E0BE}"/>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'2020'!$B$33:$C$33</c:f>
              <c:strCache>
                <c:ptCount val="2"/>
                <c:pt idx="0">
                  <c:v>Kernstadt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98C3-4933-BA7C-604E877FAEB0}"/>
              </c:ext>
            </c:extLst>
          </c:dPt>
          <c:dPt>
            <c:idx val="1"/>
            <c:invertIfNegative val="0"/>
            <c:bubble3D val="0"/>
            <c:spPr>
              <a:solidFill>
                <a:srgbClr val="FF0000"/>
              </a:solidFill>
            </c:spPr>
            <c:extLst>
              <c:ext xmlns:c16="http://schemas.microsoft.com/office/drawing/2014/chart" uri="{C3380CC4-5D6E-409C-BE32-E72D297353CC}">
                <c16:uniqueId val="{00000003-98C3-4933-BA7C-604E877FAEB0}"/>
              </c:ext>
            </c:extLst>
          </c:dPt>
          <c:dPt>
            <c:idx val="2"/>
            <c:invertIfNegative val="0"/>
            <c:bubble3D val="0"/>
            <c:spPr>
              <a:solidFill>
                <a:srgbClr val="FFFF00"/>
              </a:solidFill>
            </c:spPr>
            <c:extLst>
              <c:ext xmlns:c16="http://schemas.microsoft.com/office/drawing/2014/chart" uri="{C3380CC4-5D6E-409C-BE32-E72D297353CC}">
                <c16:uniqueId val="{00000005-98C3-4933-BA7C-604E877FAEB0}"/>
              </c:ext>
            </c:extLst>
          </c:dPt>
          <c:dPt>
            <c:idx val="3"/>
            <c:invertIfNegative val="0"/>
            <c:bubble3D val="0"/>
            <c:spPr>
              <a:solidFill>
                <a:srgbClr val="00B050"/>
              </a:solidFill>
            </c:spPr>
            <c:extLst>
              <c:ext xmlns:c16="http://schemas.microsoft.com/office/drawing/2014/chart" uri="{C3380CC4-5D6E-409C-BE32-E72D297353CC}">
                <c16:uniqueId val="{00000007-98C3-4933-BA7C-604E877FAEB0}"/>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'2020'!$D$31:$G$31</c:f>
              <c:strCache>
                <c:ptCount val="4"/>
                <c:pt idx="0">
                  <c:v>CDU</c:v>
                </c:pt>
                <c:pt idx="1">
                  <c:v>SPD</c:v>
                </c:pt>
                <c:pt idx="2">
                  <c:v>FDP</c:v>
                </c:pt>
                <c:pt idx="3">
                  <c:v>Grüne</c:v>
                </c:pt>
              </c:strCache>
            </c:strRef>
          </c:cat>
          <c:val>
            <c:numRef>
              <c:f>'2020'!$D$33:$G$33</c:f>
              <c:numCache>
                <c:formatCode>0.00%</c:formatCode>
                <c:ptCount val="4"/>
                <c:pt idx="0">
                  <c:v>6.5699864826514298E-2</c:v>
                </c:pt>
                <c:pt idx="1">
                  <c:v>-9.6105299285355217E-2</c:v>
                </c:pt>
                <c:pt idx="2">
                  <c:v>-1.5742355740025971E-2</c:v>
                </c:pt>
                <c:pt idx="3">
                  <c:v>5.7278689575536501E-2</c:v>
                </c:pt>
              </c:numCache>
            </c:numRef>
          </c:val>
          <c:extLst>
            <c:ext xmlns:c16="http://schemas.microsoft.com/office/drawing/2014/chart" uri="{C3380CC4-5D6E-409C-BE32-E72D297353CC}">
              <c16:uniqueId val="{00000008-98C3-4933-BA7C-604E877FAEB0}"/>
            </c:ext>
          </c:extLst>
        </c:ser>
        <c:dLbls>
          <c:showLegendKey val="0"/>
          <c:showVal val="0"/>
          <c:showCatName val="0"/>
          <c:showSerName val="0"/>
          <c:showPercent val="0"/>
          <c:showBubbleSize val="0"/>
        </c:dLbls>
        <c:gapWidth val="150"/>
        <c:axId val="94423296"/>
        <c:axId val="94441472"/>
      </c:barChart>
      <c:catAx>
        <c:axId val="94423296"/>
        <c:scaling>
          <c:orientation val="minMax"/>
        </c:scaling>
        <c:delete val="0"/>
        <c:axPos val="b"/>
        <c:numFmt formatCode="General" sourceLinked="0"/>
        <c:majorTickMark val="out"/>
        <c:minorTickMark val="none"/>
        <c:tickLblPos val="nextTo"/>
        <c:crossAx val="94441472"/>
        <c:crosses val="autoZero"/>
        <c:auto val="1"/>
        <c:lblAlgn val="ctr"/>
        <c:lblOffset val="100"/>
        <c:noMultiLvlLbl val="0"/>
      </c:catAx>
      <c:valAx>
        <c:axId val="94441472"/>
        <c:scaling>
          <c:orientation val="minMax"/>
        </c:scaling>
        <c:delete val="0"/>
        <c:axPos val="l"/>
        <c:majorGridlines/>
        <c:numFmt formatCode="0.00%" sourceLinked="1"/>
        <c:majorTickMark val="out"/>
        <c:minorTickMark val="none"/>
        <c:tickLblPos val="nextTo"/>
        <c:crossAx val="9442329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'2020'!$B$213:$C$213</c:f>
              <c:strCache>
                <c:ptCount val="2"/>
                <c:pt idx="0">
                  <c:v>Wehrden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7DEF-47B3-80B5-6E04216B9AD7}"/>
              </c:ext>
            </c:extLst>
          </c:dPt>
          <c:dPt>
            <c:idx val="1"/>
            <c:invertIfNegative val="0"/>
            <c:bubble3D val="0"/>
            <c:spPr>
              <a:solidFill>
                <a:srgbClr val="FF0000"/>
              </a:solidFill>
            </c:spPr>
            <c:extLst>
              <c:ext xmlns:c16="http://schemas.microsoft.com/office/drawing/2014/chart" uri="{C3380CC4-5D6E-409C-BE32-E72D297353CC}">
                <c16:uniqueId val="{00000003-7DEF-47B3-80B5-6E04216B9AD7}"/>
              </c:ext>
            </c:extLst>
          </c:dPt>
          <c:dPt>
            <c:idx val="2"/>
            <c:invertIfNegative val="0"/>
            <c:bubble3D val="0"/>
            <c:spPr>
              <a:solidFill>
                <a:srgbClr val="FFFF00"/>
              </a:solidFill>
            </c:spPr>
            <c:extLst>
              <c:ext xmlns:c16="http://schemas.microsoft.com/office/drawing/2014/chart" uri="{C3380CC4-5D6E-409C-BE32-E72D297353CC}">
                <c16:uniqueId val="{00000005-7DEF-47B3-80B5-6E04216B9AD7}"/>
              </c:ext>
            </c:extLst>
          </c:dPt>
          <c:dPt>
            <c:idx val="3"/>
            <c:invertIfNegative val="0"/>
            <c:bubble3D val="0"/>
            <c:spPr>
              <a:solidFill>
                <a:srgbClr val="00B050"/>
              </a:solidFill>
            </c:spPr>
            <c:extLst>
              <c:ext xmlns:c16="http://schemas.microsoft.com/office/drawing/2014/chart" uri="{C3380CC4-5D6E-409C-BE32-E72D297353CC}">
                <c16:uniqueId val="{00000007-7DEF-47B3-80B5-6E04216B9AD7}"/>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'2020'!$D$211:$G$211</c:f>
              <c:strCache>
                <c:ptCount val="4"/>
                <c:pt idx="0">
                  <c:v>CDU</c:v>
                </c:pt>
                <c:pt idx="1">
                  <c:v>SPD</c:v>
                </c:pt>
                <c:pt idx="2">
                  <c:v>FDP</c:v>
                </c:pt>
                <c:pt idx="3">
                  <c:v>Grüne</c:v>
                </c:pt>
              </c:strCache>
            </c:strRef>
          </c:cat>
          <c:val>
            <c:numRef>
              <c:f>'2020'!$D$213:$G$213</c:f>
              <c:numCache>
                <c:formatCode>0.00%</c:formatCode>
                <c:ptCount val="4"/>
                <c:pt idx="0">
                  <c:v>5.6970494917010228E-2</c:v>
                </c:pt>
                <c:pt idx="1">
                  <c:v>-4.0221450001079198E-2</c:v>
                </c:pt>
                <c:pt idx="2">
                  <c:v>-2.7362888778571581E-2</c:v>
                </c:pt>
                <c:pt idx="3">
                  <c:v>1.0613843862640568E-2</c:v>
                </c:pt>
              </c:numCache>
            </c:numRef>
          </c:val>
          <c:extLst>
            <c:ext xmlns:c16="http://schemas.microsoft.com/office/drawing/2014/chart" uri="{C3380CC4-5D6E-409C-BE32-E72D297353CC}">
              <c16:uniqueId val="{00000008-7DEF-47B3-80B5-6E04216B9AD7}"/>
            </c:ext>
          </c:extLst>
        </c:ser>
        <c:dLbls>
          <c:showLegendKey val="0"/>
          <c:showVal val="0"/>
          <c:showCatName val="0"/>
          <c:showSerName val="0"/>
          <c:showPercent val="0"/>
          <c:showBubbleSize val="0"/>
        </c:dLbls>
        <c:gapWidth val="150"/>
        <c:axId val="154348544"/>
        <c:axId val="154354432"/>
      </c:barChart>
      <c:catAx>
        <c:axId val="154348544"/>
        <c:scaling>
          <c:orientation val="minMax"/>
        </c:scaling>
        <c:delete val="0"/>
        <c:axPos val="b"/>
        <c:numFmt formatCode="General" sourceLinked="0"/>
        <c:majorTickMark val="out"/>
        <c:minorTickMark val="none"/>
        <c:tickLblPos val="nextTo"/>
        <c:crossAx val="154354432"/>
        <c:crosses val="autoZero"/>
        <c:auto val="1"/>
        <c:lblAlgn val="ctr"/>
        <c:lblOffset val="100"/>
        <c:noMultiLvlLbl val="0"/>
      </c:catAx>
      <c:valAx>
        <c:axId val="154354432"/>
        <c:scaling>
          <c:orientation val="minMax"/>
        </c:scaling>
        <c:delete val="0"/>
        <c:axPos val="l"/>
        <c:majorGridlines/>
        <c:numFmt formatCode="0.00%" sourceLinked="1"/>
        <c:majorTickMark val="out"/>
        <c:minorTickMark val="none"/>
        <c:tickLblPos val="nextTo"/>
        <c:crossAx val="15434854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'2020'!$B$86:$C$86</c:f>
              <c:strCache>
                <c:ptCount val="2"/>
                <c:pt idx="0">
                  <c:v>Dalhausen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CB3-421F-B17C-F1A8EED5AC9F}"/>
              </c:ext>
            </c:extLst>
          </c:dPt>
          <c:dPt>
            <c:idx val="1"/>
            <c:bubble3D val="0"/>
            <c:spPr>
              <a:solidFill>
                <a:srgbClr val="FF0000"/>
              </a:solidFill>
            </c:spPr>
            <c:extLst>
              <c:ext xmlns:c16="http://schemas.microsoft.com/office/drawing/2014/chart" uri="{C3380CC4-5D6E-409C-BE32-E72D297353CC}">
                <c16:uniqueId val="{00000003-2CB3-421F-B17C-F1A8EED5AC9F}"/>
              </c:ext>
            </c:extLst>
          </c:dPt>
          <c:dPt>
            <c:idx val="2"/>
            <c:bubble3D val="0"/>
            <c:spPr>
              <a:solidFill>
                <a:srgbClr val="FFFF00"/>
              </a:solidFill>
            </c:spPr>
            <c:extLst>
              <c:ext xmlns:c16="http://schemas.microsoft.com/office/drawing/2014/chart" uri="{C3380CC4-5D6E-409C-BE32-E72D297353CC}">
                <c16:uniqueId val="{00000005-2CB3-421F-B17C-F1A8EED5AC9F}"/>
              </c:ext>
            </c:extLst>
          </c:dPt>
          <c:dPt>
            <c:idx val="3"/>
            <c:bubble3D val="0"/>
            <c:spPr>
              <a:solidFill>
                <a:srgbClr val="00B050"/>
              </a:solidFill>
            </c:spPr>
            <c:extLst>
              <c:ext xmlns:c16="http://schemas.microsoft.com/office/drawing/2014/chart" uri="{C3380CC4-5D6E-409C-BE32-E72D297353CC}">
                <c16:uniqueId val="{00000007-2CB3-421F-B17C-F1A8EED5AC9F}"/>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CB3-421F-B17C-F1A8EED5AC9F}"/>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'2020'!$D$85:$G$85</c:f>
              <c:strCache>
                <c:ptCount val="4"/>
                <c:pt idx="0">
                  <c:v>CDU</c:v>
                </c:pt>
                <c:pt idx="1">
                  <c:v>SPD</c:v>
                </c:pt>
                <c:pt idx="2">
                  <c:v>FDP</c:v>
                </c:pt>
                <c:pt idx="3">
                  <c:v>Grüne</c:v>
                </c:pt>
              </c:strCache>
            </c:strRef>
          </c:cat>
          <c:val>
            <c:numRef>
              <c:f>'2020'!$D$86:$G$86</c:f>
              <c:numCache>
                <c:formatCode>0.00%</c:formatCode>
                <c:ptCount val="4"/>
                <c:pt idx="0">
                  <c:v>0.5653128430296378</c:v>
                </c:pt>
                <c:pt idx="1">
                  <c:v>0.26015367727771682</c:v>
                </c:pt>
                <c:pt idx="2">
                  <c:v>3.8419319429198684E-2</c:v>
                </c:pt>
                <c:pt idx="3">
                  <c:v>0.13611416026344675</c:v>
                </c:pt>
              </c:numCache>
            </c:numRef>
          </c:val>
          <c:extLst>
            <c:ext xmlns:c16="http://schemas.microsoft.com/office/drawing/2014/chart" uri="{C3380CC4-5D6E-409C-BE32-E72D297353CC}">
              <c16:uniqueId val="{00000008-2CB3-421F-B17C-F1A8EED5AC9F}"/>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'2020'!$B$87:$C$87</c:f>
              <c:strCache>
                <c:ptCount val="2"/>
                <c:pt idx="0">
                  <c:v>Dalhausen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057B-4114-AF82-B460BF69199C}"/>
              </c:ext>
            </c:extLst>
          </c:dPt>
          <c:dPt>
            <c:idx val="1"/>
            <c:invertIfNegative val="0"/>
            <c:bubble3D val="0"/>
            <c:spPr>
              <a:solidFill>
                <a:srgbClr val="FF0000"/>
              </a:solidFill>
            </c:spPr>
            <c:extLst>
              <c:ext xmlns:c16="http://schemas.microsoft.com/office/drawing/2014/chart" uri="{C3380CC4-5D6E-409C-BE32-E72D297353CC}">
                <c16:uniqueId val="{00000003-057B-4114-AF82-B460BF69199C}"/>
              </c:ext>
            </c:extLst>
          </c:dPt>
          <c:dPt>
            <c:idx val="2"/>
            <c:invertIfNegative val="0"/>
            <c:bubble3D val="0"/>
            <c:spPr>
              <a:solidFill>
                <a:srgbClr val="FFFF00"/>
              </a:solidFill>
            </c:spPr>
            <c:extLst>
              <c:ext xmlns:c16="http://schemas.microsoft.com/office/drawing/2014/chart" uri="{C3380CC4-5D6E-409C-BE32-E72D297353CC}">
                <c16:uniqueId val="{00000005-057B-4114-AF82-B460BF69199C}"/>
              </c:ext>
            </c:extLst>
          </c:dPt>
          <c:dPt>
            <c:idx val="3"/>
            <c:invertIfNegative val="0"/>
            <c:bubble3D val="0"/>
            <c:spPr>
              <a:solidFill>
                <a:srgbClr val="00B050"/>
              </a:solidFill>
            </c:spPr>
            <c:extLst>
              <c:ext xmlns:c16="http://schemas.microsoft.com/office/drawing/2014/chart" uri="{C3380CC4-5D6E-409C-BE32-E72D297353CC}">
                <c16:uniqueId val="{00000007-057B-4114-AF82-B460BF69199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'2020'!$D$85:$G$85</c:f>
              <c:strCache>
                <c:ptCount val="4"/>
                <c:pt idx="0">
                  <c:v>CDU</c:v>
                </c:pt>
                <c:pt idx="1">
                  <c:v>SPD</c:v>
                </c:pt>
                <c:pt idx="2">
                  <c:v>FDP</c:v>
                </c:pt>
                <c:pt idx="3">
                  <c:v>Grüne</c:v>
                </c:pt>
              </c:strCache>
            </c:strRef>
          </c:cat>
          <c:val>
            <c:numRef>
              <c:f>'2020'!$D$87:$G$87</c:f>
              <c:numCache>
                <c:formatCode>0.00%</c:formatCode>
                <c:ptCount val="4"/>
                <c:pt idx="0">
                  <c:v>-3.6849319132524316E-2</c:v>
                </c:pt>
                <c:pt idx="1">
                  <c:v>-7.8224701100661542E-2</c:v>
                </c:pt>
                <c:pt idx="2">
                  <c:v>1.5716616726495981E-2</c:v>
                </c:pt>
                <c:pt idx="3">
                  <c:v>9.9357403506689992E-2</c:v>
                </c:pt>
              </c:numCache>
            </c:numRef>
          </c:val>
          <c:extLst>
            <c:ext xmlns:c16="http://schemas.microsoft.com/office/drawing/2014/chart" uri="{C3380CC4-5D6E-409C-BE32-E72D297353CC}">
              <c16:uniqueId val="{00000008-057B-4114-AF82-B460BF69199C}"/>
            </c:ext>
          </c:extLst>
        </c:ser>
        <c:dLbls>
          <c:showLegendKey val="0"/>
          <c:showVal val="0"/>
          <c:showCatName val="0"/>
          <c:showSerName val="0"/>
          <c:showPercent val="0"/>
          <c:showBubbleSize val="0"/>
        </c:dLbls>
        <c:gapWidth val="150"/>
        <c:axId val="156052096"/>
        <c:axId val="156062080"/>
      </c:barChart>
      <c:catAx>
        <c:axId val="156052096"/>
        <c:scaling>
          <c:orientation val="minMax"/>
        </c:scaling>
        <c:delete val="0"/>
        <c:axPos val="b"/>
        <c:numFmt formatCode="General" sourceLinked="0"/>
        <c:majorTickMark val="out"/>
        <c:minorTickMark val="none"/>
        <c:tickLblPos val="nextTo"/>
        <c:crossAx val="156062080"/>
        <c:crosses val="autoZero"/>
        <c:auto val="1"/>
        <c:lblAlgn val="ctr"/>
        <c:lblOffset val="100"/>
        <c:noMultiLvlLbl val="0"/>
      </c:catAx>
      <c:valAx>
        <c:axId val="156062080"/>
        <c:scaling>
          <c:orientation val="minMax"/>
        </c:scaling>
        <c:delete val="0"/>
        <c:axPos val="l"/>
        <c:majorGridlines/>
        <c:numFmt formatCode="0.00%" sourceLinked="1"/>
        <c:majorTickMark val="out"/>
        <c:minorTickMark val="none"/>
        <c:tickLblPos val="nextTo"/>
        <c:crossAx val="15605209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'2020'!$B$230:$C$230</c:f>
              <c:strCache>
                <c:ptCount val="2"/>
                <c:pt idx="0">
                  <c:v>Würgassen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5245-4905-B12A-987F97B33F03}"/>
              </c:ext>
            </c:extLst>
          </c:dPt>
          <c:dPt>
            <c:idx val="1"/>
            <c:bubble3D val="0"/>
            <c:spPr>
              <a:solidFill>
                <a:srgbClr val="FF0000"/>
              </a:solidFill>
            </c:spPr>
            <c:extLst>
              <c:ext xmlns:c16="http://schemas.microsoft.com/office/drawing/2014/chart" uri="{C3380CC4-5D6E-409C-BE32-E72D297353CC}">
                <c16:uniqueId val="{00000003-5245-4905-B12A-987F97B33F03}"/>
              </c:ext>
            </c:extLst>
          </c:dPt>
          <c:dPt>
            <c:idx val="2"/>
            <c:bubble3D val="0"/>
            <c:spPr>
              <a:solidFill>
                <a:srgbClr val="FFFF00"/>
              </a:solidFill>
            </c:spPr>
            <c:extLst>
              <c:ext xmlns:c16="http://schemas.microsoft.com/office/drawing/2014/chart" uri="{C3380CC4-5D6E-409C-BE32-E72D297353CC}">
                <c16:uniqueId val="{00000005-5245-4905-B12A-987F97B33F03}"/>
              </c:ext>
            </c:extLst>
          </c:dPt>
          <c:dPt>
            <c:idx val="3"/>
            <c:bubble3D val="0"/>
            <c:spPr>
              <a:solidFill>
                <a:srgbClr val="00B050"/>
              </a:solidFill>
            </c:spPr>
            <c:extLst>
              <c:ext xmlns:c16="http://schemas.microsoft.com/office/drawing/2014/chart" uri="{C3380CC4-5D6E-409C-BE32-E72D297353CC}">
                <c16:uniqueId val="{00000007-5245-4905-B12A-987F97B33F03}"/>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245-4905-B12A-987F97B33F03}"/>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'2020'!$D$229:$G$229</c:f>
              <c:strCache>
                <c:ptCount val="4"/>
                <c:pt idx="0">
                  <c:v>CDU</c:v>
                </c:pt>
                <c:pt idx="1">
                  <c:v>SPD</c:v>
                </c:pt>
                <c:pt idx="2">
                  <c:v>FDP</c:v>
                </c:pt>
                <c:pt idx="3">
                  <c:v>Grüne</c:v>
                </c:pt>
              </c:strCache>
            </c:strRef>
          </c:cat>
          <c:val>
            <c:numRef>
              <c:f>'2020'!$D$230:$G$230</c:f>
              <c:numCache>
                <c:formatCode>0.00%</c:formatCode>
                <c:ptCount val="4"/>
                <c:pt idx="0">
                  <c:v>0.54500000000000004</c:v>
                </c:pt>
                <c:pt idx="1">
                  <c:v>0.15</c:v>
                </c:pt>
                <c:pt idx="2">
                  <c:v>0.13750000000000001</c:v>
                </c:pt>
                <c:pt idx="3">
                  <c:v>0.16750000000000001</c:v>
                </c:pt>
              </c:numCache>
            </c:numRef>
          </c:val>
          <c:extLst>
            <c:ext xmlns:c16="http://schemas.microsoft.com/office/drawing/2014/chart" uri="{C3380CC4-5D6E-409C-BE32-E72D297353CC}">
              <c16:uniqueId val="{00000008-5245-4905-B12A-987F97B33F03}"/>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'2020'!$B$231:$C$231</c:f>
              <c:strCache>
                <c:ptCount val="2"/>
                <c:pt idx="0">
                  <c:v>Würgassen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DF09-4B5D-AF93-3CA1549A52B5}"/>
              </c:ext>
            </c:extLst>
          </c:dPt>
          <c:dPt>
            <c:idx val="1"/>
            <c:invertIfNegative val="0"/>
            <c:bubble3D val="0"/>
            <c:spPr>
              <a:solidFill>
                <a:srgbClr val="FF0000"/>
              </a:solidFill>
            </c:spPr>
            <c:extLst>
              <c:ext xmlns:c16="http://schemas.microsoft.com/office/drawing/2014/chart" uri="{C3380CC4-5D6E-409C-BE32-E72D297353CC}">
                <c16:uniqueId val="{00000003-DF09-4B5D-AF93-3CA1549A52B5}"/>
              </c:ext>
            </c:extLst>
          </c:dPt>
          <c:dPt>
            <c:idx val="2"/>
            <c:invertIfNegative val="0"/>
            <c:bubble3D val="0"/>
            <c:spPr>
              <a:solidFill>
                <a:srgbClr val="FFFF00"/>
              </a:solidFill>
            </c:spPr>
            <c:extLst>
              <c:ext xmlns:c16="http://schemas.microsoft.com/office/drawing/2014/chart" uri="{C3380CC4-5D6E-409C-BE32-E72D297353CC}">
                <c16:uniqueId val="{00000005-DF09-4B5D-AF93-3CA1549A52B5}"/>
              </c:ext>
            </c:extLst>
          </c:dPt>
          <c:dPt>
            <c:idx val="3"/>
            <c:invertIfNegative val="0"/>
            <c:bubble3D val="0"/>
            <c:spPr>
              <a:solidFill>
                <a:srgbClr val="00B050"/>
              </a:solidFill>
            </c:spPr>
            <c:extLst>
              <c:ext xmlns:c16="http://schemas.microsoft.com/office/drawing/2014/chart" uri="{C3380CC4-5D6E-409C-BE32-E72D297353CC}">
                <c16:uniqueId val="{00000007-DF09-4B5D-AF93-3CA1549A52B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'2020'!$D$229:$G$229</c:f>
              <c:strCache>
                <c:ptCount val="4"/>
                <c:pt idx="0">
                  <c:v>CDU</c:v>
                </c:pt>
                <c:pt idx="1">
                  <c:v>SPD</c:v>
                </c:pt>
                <c:pt idx="2">
                  <c:v>FDP</c:v>
                </c:pt>
                <c:pt idx="3">
                  <c:v>Grüne</c:v>
                </c:pt>
              </c:strCache>
            </c:strRef>
          </c:cat>
          <c:val>
            <c:numRef>
              <c:f>'2020'!$D$231:$G$231</c:f>
              <c:numCache>
                <c:formatCode>0.00%</c:formatCode>
                <c:ptCount val="4"/>
                <c:pt idx="0">
                  <c:v>5.7893982808022937E-2</c:v>
                </c:pt>
                <c:pt idx="1">
                  <c:v>-0.10787965616045844</c:v>
                </c:pt>
                <c:pt idx="2">
                  <c:v>2.8295128939828107E-3</c:v>
                </c:pt>
                <c:pt idx="3">
                  <c:v>4.7156160458452737E-2</c:v>
                </c:pt>
              </c:numCache>
            </c:numRef>
          </c:val>
          <c:extLst>
            <c:ext xmlns:c16="http://schemas.microsoft.com/office/drawing/2014/chart" uri="{C3380CC4-5D6E-409C-BE32-E72D297353CC}">
              <c16:uniqueId val="{00000008-DF09-4B5D-AF93-3CA1549A52B5}"/>
            </c:ext>
          </c:extLst>
        </c:ser>
        <c:dLbls>
          <c:showLegendKey val="0"/>
          <c:showVal val="0"/>
          <c:showCatName val="0"/>
          <c:showSerName val="0"/>
          <c:showPercent val="0"/>
          <c:showBubbleSize val="0"/>
        </c:dLbls>
        <c:gapWidth val="150"/>
        <c:axId val="156133632"/>
        <c:axId val="156135424"/>
      </c:barChart>
      <c:catAx>
        <c:axId val="156133632"/>
        <c:scaling>
          <c:orientation val="minMax"/>
        </c:scaling>
        <c:delete val="0"/>
        <c:axPos val="b"/>
        <c:numFmt formatCode="General" sourceLinked="0"/>
        <c:majorTickMark val="out"/>
        <c:minorTickMark val="none"/>
        <c:tickLblPos val="nextTo"/>
        <c:crossAx val="156135424"/>
        <c:crosses val="autoZero"/>
        <c:auto val="1"/>
        <c:lblAlgn val="ctr"/>
        <c:lblOffset val="100"/>
        <c:noMultiLvlLbl val="0"/>
      </c:catAx>
      <c:valAx>
        <c:axId val="156135424"/>
        <c:scaling>
          <c:orientation val="minMax"/>
        </c:scaling>
        <c:delete val="0"/>
        <c:axPos val="l"/>
        <c:majorGridlines/>
        <c:numFmt formatCode="0.00%" sourceLinked="1"/>
        <c:majorTickMark val="out"/>
        <c:minorTickMark val="none"/>
        <c:tickLblPos val="nextTo"/>
        <c:crossAx val="156133632"/>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'2020'!$B$248:$C$248</c:f>
              <c:strCache>
                <c:ptCount val="2"/>
                <c:pt idx="0">
                  <c:v>Stadt 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529C-4073-9FC6-907794D1AFC6}"/>
              </c:ext>
            </c:extLst>
          </c:dPt>
          <c:dPt>
            <c:idx val="1"/>
            <c:bubble3D val="0"/>
            <c:spPr>
              <a:solidFill>
                <a:srgbClr val="FF0000"/>
              </a:solidFill>
            </c:spPr>
            <c:extLst>
              <c:ext xmlns:c16="http://schemas.microsoft.com/office/drawing/2014/chart" uri="{C3380CC4-5D6E-409C-BE32-E72D297353CC}">
                <c16:uniqueId val="{00000003-529C-4073-9FC6-907794D1AFC6}"/>
              </c:ext>
            </c:extLst>
          </c:dPt>
          <c:dPt>
            <c:idx val="2"/>
            <c:bubble3D val="0"/>
            <c:spPr>
              <a:solidFill>
                <a:srgbClr val="FFFF00"/>
              </a:solidFill>
            </c:spPr>
            <c:extLst>
              <c:ext xmlns:c16="http://schemas.microsoft.com/office/drawing/2014/chart" uri="{C3380CC4-5D6E-409C-BE32-E72D297353CC}">
                <c16:uniqueId val="{00000005-529C-4073-9FC6-907794D1AFC6}"/>
              </c:ext>
            </c:extLst>
          </c:dPt>
          <c:dPt>
            <c:idx val="3"/>
            <c:bubble3D val="0"/>
            <c:spPr>
              <a:solidFill>
                <a:srgbClr val="00B050"/>
              </a:solidFill>
            </c:spPr>
            <c:extLst>
              <c:ext xmlns:c16="http://schemas.microsoft.com/office/drawing/2014/chart" uri="{C3380CC4-5D6E-409C-BE32-E72D297353CC}">
                <c16:uniqueId val="{00000007-529C-4073-9FC6-907794D1AFC6}"/>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529C-4073-9FC6-907794D1AFC6}"/>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'2020'!$D$247:$G$247</c:f>
              <c:strCache>
                <c:ptCount val="4"/>
                <c:pt idx="0">
                  <c:v>CDU</c:v>
                </c:pt>
                <c:pt idx="1">
                  <c:v>SPD</c:v>
                </c:pt>
                <c:pt idx="2">
                  <c:v>FDP</c:v>
                </c:pt>
                <c:pt idx="3">
                  <c:v>Grüne</c:v>
                </c:pt>
              </c:strCache>
            </c:strRef>
          </c:cat>
          <c:val>
            <c:numRef>
              <c:f>'2020'!$D$248:$G$248</c:f>
              <c:numCache>
                <c:formatCode>0.00%</c:formatCode>
                <c:ptCount val="4"/>
                <c:pt idx="0">
                  <c:v>0.54487287422124941</c:v>
                </c:pt>
                <c:pt idx="1">
                  <c:v>0.2119885502609867</c:v>
                </c:pt>
                <c:pt idx="2">
                  <c:v>8.2000336757029807E-2</c:v>
                </c:pt>
                <c:pt idx="3">
                  <c:v>0.16113823876073413</c:v>
                </c:pt>
              </c:numCache>
            </c:numRef>
          </c:val>
          <c:extLst>
            <c:ext xmlns:c16="http://schemas.microsoft.com/office/drawing/2014/chart" uri="{C3380CC4-5D6E-409C-BE32-E72D297353CC}">
              <c16:uniqueId val="{00000008-529C-4073-9FC6-907794D1AFC6}"/>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'2020'!$B$249:$C$249</c:f>
              <c:strCache>
                <c:ptCount val="2"/>
                <c:pt idx="0">
                  <c:v>Stadt Beverungen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A5A5-4607-9E0C-1B44C91A51C9}"/>
              </c:ext>
            </c:extLst>
          </c:dPt>
          <c:dPt>
            <c:idx val="1"/>
            <c:invertIfNegative val="0"/>
            <c:bubble3D val="0"/>
            <c:spPr>
              <a:solidFill>
                <a:srgbClr val="FF0000"/>
              </a:solidFill>
            </c:spPr>
            <c:extLst>
              <c:ext xmlns:c16="http://schemas.microsoft.com/office/drawing/2014/chart" uri="{C3380CC4-5D6E-409C-BE32-E72D297353CC}">
                <c16:uniqueId val="{00000003-A5A5-4607-9E0C-1B44C91A51C9}"/>
              </c:ext>
            </c:extLst>
          </c:dPt>
          <c:dPt>
            <c:idx val="2"/>
            <c:invertIfNegative val="0"/>
            <c:bubble3D val="0"/>
            <c:spPr>
              <a:solidFill>
                <a:srgbClr val="FFFF00"/>
              </a:solidFill>
            </c:spPr>
            <c:extLst>
              <c:ext xmlns:c16="http://schemas.microsoft.com/office/drawing/2014/chart" uri="{C3380CC4-5D6E-409C-BE32-E72D297353CC}">
                <c16:uniqueId val="{00000005-A5A5-4607-9E0C-1B44C91A51C9}"/>
              </c:ext>
            </c:extLst>
          </c:dPt>
          <c:dPt>
            <c:idx val="3"/>
            <c:invertIfNegative val="0"/>
            <c:bubble3D val="0"/>
            <c:spPr>
              <a:solidFill>
                <a:srgbClr val="00B050"/>
              </a:solidFill>
            </c:spPr>
            <c:extLst>
              <c:ext xmlns:c16="http://schemas.microsoft.com/office/drawing/2014/chart" uri="{C3380CC4-5D6E-409C-BE32-E72D297353CC}">
                <c16:uniqueId val="{00000007-A5A5-4607-9E0C-1B44C91A51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'2020'!$D$247:$G$247</c:f>
              <c:strCache>
                <c:ptCount val="4"/>
                <c:pt idx="0">
                  <c:v>CDU</c:v>
                </c:pt>
                <c:pt idx="1">
                  <c:v>SPD</c:v>
                </c:pt>
                <c:pt idx="2">
                  <c:v>FDP</c:v>
                </c:pt>
                <c:pt idx="3">
                  <c:v>Grüne</c:v>
                </c:pt>
              </c:strCache>
            </c:strRef>
          </c:cat>
          <c:val>
            <c:numRef>
              <c:f>'2020'!$D$249:$G$249</c:f>
              <c:numCache>
                <c:formatCode>0.00%</c:formatCode>
                <c:ptCount val="4"/>
                <c:pt idx="0">
                  <c:v>2.5051353713269275E-2</c:v>
                </c:pt>
                <c:pt idx="1">
                  <c:v>-8.4905220118282193E-2</c:v>
                </c:pt>
                <c:pt idx="2">
                  <c:v>-3.1583613658361931E-5</c:v>
                </c:pt>
                <c:pt idx="3">
                  <c:v>6.4175822422996021E-2</c:v>
                </c:pt>
              </c:numCache>
            </c:numRef>
          </c:val>
          <c:extLst>
            <c:ext xmlns:c16="http://schemas.microsoft.com/office/drawing/2014/chart" uri="{C3380CC4-5D6E-409C-BE32-E72D297353CC}">
              <c16:uniqueId val="{00000008-A5A5-4607-9E0C-1B44C91A51C9}"/>
            </c:ext>
          </c:extLst>
        </c:ser>
        <c:dLbls>
          <c:showLegendKey val="0"/>
          <c:showVal val="0"/>
          <c:showCatName val="0"/>
          <c:showSerName val="0"/>
          <c:showPercent val="0"/>
          <c:showBubbleSize val="0"/>
        </c:dLbls>
        <c:gapWidth val="150"/>
        <c:axId val="156341376"/>
        <c:axId val="156342912"/>
      </c:barChart>
      <c:catAx>
        <c:axId val="156341376"/>
        <c:scaling>
          <c:orientation val="minMax"/>
        </c:scaling>
        <c:delete val="0"/>
        <c:axPos val="b"/>
        <c:numFmt formatCode="General" sourceLinked="0"/>
        <c:majorTickMark val="out"/>
        <c:minorTickMark val="none"/>
        <c:tickLblPos val="nextTo"/>
        <c:crossAx val="156342912"/>
        <c:crosses val="autoZero"/>
        <c:auto val="1"/>
        <c:lblAlgn val="ctr"/>
        <c:lblOffset val="100"/>
        <c:noMultiLvlLbl val="0"/>
      </c:catAx>
      <c:valAx>
        <c:axId val="156342912"/>
        <c:scaling>
          <c:orientation val="minMax"/>
        </c:scaling>
        <c:delete val="0"/>
        <c:axPos val="l"/>
        <c:majorGridlines/>
        <c:numFmt formatCode="0.00%" sourceLinked="1"/>
        <c:majorTickMark val="out"/>
        <c:minorTickMark val="none"/>
        <c:tickLblPos val="nextTo"/>
        <c:crossAx val="1563413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11314739587196"/>
          <c:y val="8.7324153852978162E-2"/>
          <c:w val="0.70376558621925589"/>
          <c:h val="0.76338211916635734"/>
        </c:manualLayout>
      </c:layout>
      <c:lineChart>
        <c:grouping val="standard"/>
        <c:varyColors val="0"/>
        <c:ser>
          <c:idx val="0"/>
          <c:order val="0"/>
          <c:tx>
            <c:strRef>
              <c:f>Entwicklung!$B$3</c:f>
              <c:strCache>
                <c:ptCount val="1"/>
                <c:pt idx="0">
                  <c:v>CDU</c:v>
                </c:pt>
              </c:strCache>
            </c:strRef>
          </c:tx>
          <c:spPr>
            <a:ln w="38100">
              <a:solidFill>
                <a:srgbClr val="000000"/>
              </a:solidFill>
              <a:prstDash val="solid"/>
            </a:ln>
          </c:spPr>
          <c:marker>
            <c:symbol val="none"/>
          </c:marker>
          <c:cat>
            <c:numRef>
              <c:f>Entwicklung!$C$2:$M$2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Entwicklung!$C$3:$M$3</c:f>
              <c:numCache>
                <c:formatCode>0.00%</c:formatCode>
                <c:ptCount val="11"/>
                <c:pt idx="0">
                  <c:v>0.54523890206709591</c:v>
                </c:pt>
                <c:pt idx="1">
                  <c:v>0.5682666666666667</c:v>
                </c:pt>
                <c:pt idx="2">
                  <c:v>0.55511929930534587</c:v>
                </c:pt>
                <c:pt idx="3">
                  <c:v>0.54606365159128978</c:v>
                </c:pt>
                <c:pt idx="4">
                  <c:v>0.54897494305239181</c:v>
                </c:pt>
                <c:pt idx="5">
                  <c:v>0.4990389235944257</c:v>
                </c:pt>
                <c:pt idx="6">
                  <c:v>0.50222750222750223</c:v>
                </c:pt>
                <c:pt idx="7">
                  <c:v>0.52690038181187093</c:v>
                </c:pt>
                <c:pt idx="8">
                  <c:v>0.44918940292605775</c:v>
                </c:pt>
                <c:pt idx="9">
                  <c:v>0.41674087266251114</c:v>
                </c:pt>
                <c:pt idx="10">
                  <c:v>0.48244073748902544</c:v>
                </c:pt>
              </c:numCache>
            </c:numRef>
          </c:val>
          <c:smooth val="0"/>
          <c:extLst>
            <c:ext xmlns:c16="http://schemas.microsoft.com/office/drawing/2014/chart" uri="{C3380CC4-5D6E-409C-BE32-E72D297353CC}">
              <c16:uniqueId val="{00000000-5CE1-4BC8-B953-A3EB92F056A7}"/>
            </c:ext>
          </c:extLst>
        </c:ser>
        <c:ser>
          <c:idx val="1"/>
          <c:order val="1"/>
          <c:tx>
            <c:strRef>
              <c:f>Entwicklung!$B$4</c:f>
              <c:strCache>
                <c:ptCount val="1"/>
                <c:pt idx="0">
                  <c:v>SPD</c:v>
                </c:pt>
              </c:strCache>
            </c:strRef>
          </c:tx>
          <c:spPr>
            <a:ln w="38100">
              <a:solidFill>
                <a:srgbClr val="FF0000"/>
              </a:solidFill>
              <a:prstDash val="solid"/>
            </a:ln>
          </c:spPr>
          <c:marker>
            <c:symbol val="none"/>
          </c:marker>
          <c:cat>
            <c:numRef>
              <c:f>Entwicklung!$C$2:$M$2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Entwicklung!$C$4:$M$4</c:f>
              <c:numCache>
                <c:formatCode>0.00%</c:formatCode>
                <c:ptCount val="11"/>
                <c:pt idx="0">
                  <c:v>0.38021009827177232</c:v>
                </c:pt>
                <c:pt idx="1">
                  <c:v>0.4317333333333333</c:v>
                </c:pt>
                <c:pt idx="2">
                  <c:v>0.38024765931742677</c:v>
                </c:pt>
                <c:pt idx="3">
                  <c:v>0.34952540480178668</c:v>
                </c:pt>
                <c:pt idx="4">
                  <c:v>0.3960280373831776</c:v>
                </c:pt>
                <c:pt idx="5">
                  <c:v>0.36352715040845746</c:v>
                </c:pt>
                <c:pt idx="6">
                  <c:v>0.35610335610335608</c:v>
                </c:pt>
                <c:pt idx="7">
                  <c:v>0.2537313432835821</c:v>
                </c:pt>
                <c:pt idx="8">
                  <c:v>0.27204428627916172</c:v>
                </c:pt>
                <c:pt idx="9">
                  <c:v>0.3414959928762244</c:v>
                </c:pt>
                <c:pt idx="10">
                  <c:v>0.24539069359086918</c:v>
                </c:pt>
              </c:numCache>
            </c:numRef>
          </c:val>
          <c:smooth val="0"/>
          <c:extLst>
            <c:ext xmlns:c16="http://schemas.microsoft.com/office/drawing/2014/chart" uri="{C3380CC4-5D6E-409C-BE32-E72D297353CC}">
              <c16:uniqueId val="{00000001-5CE1-4BC8-B953-A3EB92F056A7}"/>
            </c:ext>
          </c:extLst>
        </c:ser>
        <c:ser>
          <c:idx val="2"/>
          <c:order val="2"/>
          <c:tx>
            <c:strRef>
              <c:f>Entwicklung!$B$5</c:f>
              <c:strCache>
                <c:ptCount val="1"/>
                <c:pt idx="0">
                  <c:v>FDP</c:v>
                </c:pt>
              </c:strCache>
            </c:strRef>
          </c:tx>
          <c:spPr>
            <a:ln w="38100">
              <a:solidFill>
                <a:srgbClr val="FFFF00"/>
              </a:solidFill>
              <a:prstDash val="solid"/>
            </a:ln>
          </c:spPr>
          <c:marker>
            <c:symbol val="none"/>
          </c:marker>
          <c:cat>
            <c:numRef>
              <c:f>Entwicklung!$C$2:$M$2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Entwicklung!$C$5:$M$5</c:f>
              <c:numCache>
                <c:formatCode>0.00%</c:formatCode>
                <c:ptCount val="11"/>
                <c:pt idx="1">
                  <c:v>0</c:v>
                </c:pt>
                <c:pt idx="2">
                  <c:v>6.4633041377227418E-2</c:v>
                </c:pt>
                <c:pt idx="3">
                  <c:v>0</c:v>
                </c:pt>
                <c:pt idx="4">
                  <c:v>6.1623831775700931E-2</c:v>
                </c:pt>
                <c:pt idx="5">
                  <c:v>7.928880345987506E-2</c:v>
                </c:pt>
                <c:pt idx="6">
                  <c:v>8.4051084051084052E-2</c:v>
                </c:pt>
                <c:pt idx="7">
                  <c:v>0.15307185005206525</c:v>
                </c:pt>
                <c:pt idx="8">
                  <c:v>0.18347172795571373</c:v>
                </c:pt>
                <c:pt idx="9">
                  <c:v>0.12065894924309885</c:v>
                </c:pt>
                <c:pt idx="10">
                  <c:v>0.10491659350307288</c:v>
                </c:pt>
              </c:numCache>
            </c:numRef>
          </c:val>
          <c:smooth val="0"/>
          <c:extLst>
            <c:ext xmlns:c16="http://schemas.microsoft.com/office/drawing/2014/chart" uri="{C3380CC4-5D6E-409C-BE32-E72D297353CC}">
              <c16:uniqueId val="{00000002-5CE1-4BC8-B953-A3EB92F056A7}"/>
            </c:ext>
          </c:extLst>
        </c:ser>
        <c:ser>
          <c:idx val="3"/>
          <c:order val="3"/>
          <c:tx>
            <c:strRef>
              <c:f>Entwicklung!$B$6</c:f>
              <c:strCache>
                <c:ptCount val="1"/>
                <c:pt idx="0">
                  <c:v>GRU</c:v>
                </c:pt>
              </c:strCache>
            </c:strRef>
          </c:tx>
          <c:spPr>
            <a:ln w="38100">
              <a:solidFill>
                <a:srgbClr val="339966"/>
              </a:solidFill>
              <a:prstDash val="solid"/>
            </a:ln>
          </c:spPr>
          <c:marker>
            <c:symbol val="none"/>
          </c:marker>
          <c:cat>
            <c:numRef>
              <c:f>Entwicklung!$C$2:$M$2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Entwicklung!$C$6:$M$6</c:f>
              <c:numCache>
                <c:formatCode>0.00%</c:formatCode>
                <c:ptCount val="11"/>
                <c:pt idx="2">
                  <c:v>0</c:v>
                </c:pt>
                <c:pt idx="3">
                  <c:v>0.1044109436069235</c:v>
                </c:pt>
                <c:pt idx="4">
                  <c:v>9.63785046728972E-2</c:v>
                </c:pt>
                <c:pt idx="5">
                  <c:v>5.814512253724171E-2</c:v>
                </c:pt>
                <c:pt idx="6">
                  <c:v>2.8871391076115485E-2</c:v>
                </c:pt>
                <c:pt idx="7">
                  <c:v>6.7337729954876774E-2</c:v>
                </c:pt>
                <c:pt idx="8">
                  <c:v>9.5294582839066819E-2</c:v>
                </c:pt>
                <c:pt idx="9">
                  <c:v>0.10997328584149599</c:v>
                </c:pt>
                <c:pt idx="10">
                  <c:v>0.16725197541703249</c:v>
                </c:pt>
              </c:numCache>
            </c:numRef>
          </c:val>
          <c:smooth val="0"/>
          <c:extLst>
            <c:ext xmlns:c16="http://schemas.microsoft.com/office/drawing/2014/chart" uri="{C3380CC4-5D6E-409C-BE32-E72D297353CC}">
              <c16:uniqueId val="{00000003-5CE1-4BC8-B953-A3EB92F056A7}"/>
            </c:ext>
          </c:extLst>
        </c:ser>
        <c:ser>
          <c:idx val="4"/>
          <c:order val="4"/>
          <c:tx>
            <c:strRef>
              <c:f>Entwicklung!$B$7</c:f>
              <c:strCache>
                <c:ptCount val="1"/>
                <c:pt idx="0">
                  <c:v>UWG</c:v>
                </c:pt>
              </c:strCache>
            </c:strRef>
          </c:tx>
          <c:spPr>
            <a:ln w="38100">
              <a:solidFill>
                <a:srgbClr val="808080"/>
              </a:solidFill>
              <a:prstDash val="solid"/>
            </a:ln>
          </c:spPr>
          <c:marker>
            <c:symbol val="none"/>
          </c:marker>
          <c:cat>
            <c:numRef>
              <c:f>Entwicklung!$C$2:$M$2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Entwicklung!$C$7:$M$7</c:f>
              <c:numCache>
                <c:formatCode>0.00%</c:formatCode>
                <c:ptCount val="11"/>
                <c:pt idx="0">
                  <c:v>7.4550999661131823E-2</c:v>
                </c:pt>
                <c:pt idx="1">
                  <c:v>0</c:v>
                </c:pt>
              </c:numCache>
            </c:numRef>
          </c:val>
          <c:smooth val="0"/>
          <c:extLst>
            <c:ext xmlns:c16="http://schemas.microsoft.com/office/drawing/2014/chart" uri="{C3380CC4-5D6E-409C-BE32-E72D297353CC}">
              <c16:uniqueId val="{00000004-5CE1-4BC8-B953-A3EB92F056A7}"/>
            </c:ext>
          </c:extLst>
        </c:ser>
        <c:dLbls>
          <c:showLegendKey val="0"/>
          <c:showVal val="0"/>
          <c:showCatName val="0"/>
          <c:showSerName val="0"/>
          <c:showPercent val="0"/>
          <c:showBubbleSize val="0"/>
        </c:dLbls>
        <c:smooth val="0"/>
        <c:axId val="156595328"/>
        <c:axId val="156596864"/>
      </c:lineChart>
      <c:catAx>
        <c:axId val="156595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56596864"/>
        <c:crosses val="autoZero"/>
        <c:auto val="1"/>
        <c:lblAlgn val="ctr"/>
        <c:lblOffset val="100"/>
        <c:tickLblSkip val="1"/>
        <c:tickMarkSkip val="1"/>
        <c:noMultiLvlLbl val="0"/>
      </c:catAx>
      <c:valAx>
        <c:axId val="156596864"/>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56595328"/>
        <c:crosses val="autoZero"/>
        <c:crossBetween val="between"/>
      </c:valAx>
      <c:spPr>
        <a:solidFill>
          <a:srgbClr val="C0C0C0"/>
        </a:solidFill>
        <a:ln w="12700">
          <a:solidFill>
            <a:srgbClr val="808080"/>
          </a:solidFill>
          <a:prstDash val="solid"/>
        </a:ln>
      </c:spPr>
    </c:plotArea>
    <c:legend>
      <c:legendPos val="r"/>
      <c:layout>
        <c:manualLayout>
          <c:xMode val="edge"/>
          <c:yMode val="edge"/>
          <c:x val="0.84615536761710541"/>
          <c:y val="0.2657284388747182"/>
          <c:w val="0.13624922180235746"/>
          <c:h val="0.36870886963764193"/>
        </c:manualLayout>
      </c:layout>
      <c:overlay val="0"/>
      <c:spPr>
        <a:solidFill>
          <a:srgbClr val="FFFFFF"/>
        </a:solidFill>
        <a:ln w="3175">
          <a:solidFill>
            <a:srgbClr val="000000"/>
          </a:solidFill>
          <a:prstDash val="solid"/>
        </a:ln>
      </c:spPr>
      <c:txPr>
        <a:bodyPr/>
        <a:lstStyle/>
        <a:p>
          <a:pPr>
            <a:defRPr sz="89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paperSize="9" orientation="landscape" horizontalDpi="300" verticalDpi="300"/>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71809391393287"/>
          <c:y val="8.6835060503677036E-2"/>
          <c:w val="0.70473265636241889"/>
          <c:h val="0.76470875862915566"/>
        </c:manualLayout>
      </c:layout>
      <c:lineChart>
        <c:grouping val="standard"/>
        <c:varyColors val="0"/>
        <c:ser>
          <c:idx val="0"/>
          <c:order val="0"/>
          <c:tx>
            <c:strRef>
              <c:f>Entwicklung!$B$28</c:f>
              <c:strCache>
                <c:ptCount val="1"/>
                <c:pt idx="0">
                  <c:v>CDU</c:v>
                </c:pt>
              </c:strCache>
            </c:strRef>
          </c:tx>
          <c:spPr>
            <a:ln w="38100">
              <a:solidFill>
                <a:srgbClr val="000000"/>
              </a:solidFill>
              <a:prstDash val="solid"/>
            </a:ln>
          </c:spPr>
          <c:marker>
            <c:symbol val="none"/>
          </c:marker>
          <c:cat>
            <c:numRef>
              <c:f>Entwicklung!$C$27:$M$27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Entwicklung!$C$28:$M$28</c:f>
              <c:numCache>
                <c:formatCode>0.00%</c:formatCode>
                <c:ptCount val="11"/>
                <c:pt idx="0">
                  <c:v>0.45429740791268758</c:v>
                </c:pt>
                <c:pt idx="1">
                  <c:v>0.54337349397590362</c:v>
                </c:pt>
                <c:pt idx="2">
                  <c:v>0.517948717948718</c:v>
                </c:pt>
                <c:pt idx="3">
                  <c:v>0.49479166666666663</c:v>
                </c:pt>
                <c:pt idx="4">
                  <c:v>0.53968253968253965</c:v>
                </c:pt>
                <c:pt idx="5">
                  <c:v>0.4954337899543379</c:v>
                </c:pt>
                <c:pt idx="6">
                  <c:v>0.61811023622047245</c:v>
                </c:pt>
                <c:pt idx="7">
                  <c:v>0.60028307416236271</c:v>
                </c:pt>
                <c:pt idx="8">
                  <c:v>0.55955141615839843</c:v>
                </c:pt>
                <c:pt idx="9">
                  <c:v>0.59236947791164662</c:v>
                </c:pt>
                <c:pt idx="10">
                  <c:v>0.52490421455938696</c:v>
                </c:pt>
              </c:numCache>
            </c:numRef>
          </c:val>
          <c:smooth val="0"/>
          <c:extLst>
            <c:ext xmlns:c16="http://schemas.microsoft.com/office/drawing/2014/chart" uri="{C3380CC4-5D6E-409C-BE32-E72D297353CC}">
              <c16:uniqueId val="{00000000-4424-446B-995B-9E4380F7E423}"/>
            </c:ext>
          </c:extLst>
        </c:ser>
        <c:ser>
          <c:idx val="1"/>
          <c:order val="1"/>
          <c:tx>
            <c:strRef>
              <c:f>Entwicklung!$B$29</c:f>
              <c:strCache>
                <c:ptCount val="1"/>
                <c:pt idx="0">
                  <c:v>SPD</c:v>
                </c:pt>
              </c:strCache>
            </c:strRef>
          </c:tx>
          <c:spPr>
            <a:ln w="38100">
              <a:solidFill>
                <a:srgbClr val="FF0000"/>
              </a:solidFill>
              <a:prstDash val="solid"/>
            </a:ln>
          </c:spPr>
          <c:marker>
            <c:symbol val="none"/>
          </c:marker>
          <c:cat>
            <c:numRef>
              <c:f>Entwicklung!$C$27:$M$27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Entwicklung!$C$29:$M$29</c:f>
              <c:numCache>
                <c:formatCode>0.00%</c:formatCode>
                <c:ptCount val="11"/>
                <c:pt idx="0">
                  <c:v>0.49113233287858116</c:v>
                </c:pt>
                <c:pt idx="1">
                  <c:v>0.45662650602409643</c:v>
                </c:pt>
                <c:pt idx="2">
                  <c:v>0.45</c:v>
                </c:pt>
                <c:pt idx="3">
                  <c:v>0.4375</c:v>
                </c:pt>
                <c:pt idx="4">
                  <c:v>0.3306878306878307</c:v>
                </c:pt>
                <c:pt idx="5">
                  <c:v>0.43493150684931509</c:v>
                </c:pt>
                <c:pt idx="6">
                  <c:v>0.34383202099737531</c:v>
                </c:pt>
                <c:pt idx="7">
                  <c:v>0.30382843912108948</c:v>
                </c:pt>
                <c:pt idx="8">
                  <c:v>0.27893969360994619</c:v>
                </c:pt>
                <c:pt idx="9">
                  <c:v>0.24497991967871485</c:v>
                </c:pt>
                <c:pt idx="10">
                  <c:v>0.27586206896551724</c:v>
                </c:pt>
              </c:numCache>
            </c:numRef>
          </c:val>
          <c:smooth val="0"/>
          <c:extLst>
            <c:ext xmlns:c16="http://schemas.microsoft.com/office/drawing/2014/chart" uri="{C3380CC4-5D6E-409C-BE32-E72D297353CC}">
              <c16:uniqueId val="{00000001-4424-446B-995B-9E4380F7E423}"/>
            </c:ext>
          </c:extLst>
        </c:ser>
        <c:ser>
          <c:idx val="2"/>
          <c:order val="2"/>
          <c:tx>
            <c:strRef>
              <c:f>Entwicklung!$B$30</c:f>
              <c:strCache>
                <c:ptCount val="1"/>
                <c:pt idx="0">
                  <c:v>FDP</c:v>
                </c:pt>
              </c:strCache>
            </c:strRef>
          </c:tx>
          <c:spPr>
            <a:ln w="38100">
              <a:solidFill>
                <a:srgbClr val="FFFF00"/>
              </a:solidFill>
              <a:prstDash val="solid"/>
            </a:ln>
          </c:spPr>
          <c:marker>
            <c:symbol val="none"/>
          </c:marker>
          <c:cat>
            <c:numRef>
              <c:f>Entwicklung!$C$27:$M$27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Entwicklung!$C$30:$M$30</c:f>
              <c:numCache>
                <c:formatCode>0.00%</c:formatCode>
                <c:ptCount val="11"/>
                <c:pt idx="1">
                  <c:v>0</c:v>
                </c:pt>
                <c:pt idx="2">
                  <c:v>3.2051282051282055E-2</c:v>
                </c:pt>
                <c:pt idx="3">
                  <c:v>0</c:v>
                </c:pt>
                <c:pt idx="4">
                  <c:v>3.0423280423280422E-2</c:v>
                </c:pt>
                <c:pt idx="5">
                  <c:v>1.4840182648401827E-2</c:v>
                </c:pt>
                <c:pt idx="6">
                  <c:v>9.1863517060367453E-3</c:v>
                </c:pt>
                <c:pt idx="7">
                  <c:v>4.129949050057935E-2</c:v>
                </c:pt>
                <c:pt idx="8">
                  <c:v>6.6896169830687413E-2</c:v>
                </c:pt>
                <c:pt idx="9">
                  <c:v>5.4216867469879519E-2</c:v>
                </c:pt>
                <c:pt idx="10">
                  <c:v>7.662835249042145E-2</c:v>
                </c:pt>
              </c:numCache>
            </c:numRef>
          </c:val>
          <c:smooth val="0"/>
          <c:extLst>
            <c:ext xmlns:c16="http://schemas.microsoft.com/office/drawing/2014/chart" uri="{C3380CC4-5D6E-409C-BE32-E72D297353CC}">
              <c16:uniqueId val="{00000002-4424-446B-995B-9E4380F7E423}"/>
            </c:ext>
          </c:extLst>
        </c:ser>
        <c:ser>
          <c:idx val="3"/>
          <c:order val="3"/>
          <c:tx>
            <c:strRef>
              <c:f>Entwicklung!$B$31</c:f>
              <c:strCache>
                <c:ptCount val="1"/>
                <c:pt idx="0">
                  <c:v>GRU</c:v>
                </c:pt>
              </c:strCache>
            </c:strRef>
          </c:tx>
          <c:spPr>
            <a:ln w="38100">
              <a:solidFill>
                <a:srgbClr val="339966"/>
              </a:solidFill>
              <a:prstDash val="solid"/>
            </a:ln>
          </c:spPr>
          <c:marker>
            <c:symbol val="none"/>
          </c:marker>
          <c:cat>
            <c:numRef>
              <c:f>Entwicklung!$C$27:$M$27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Entwicklung!$C$31:$M$31</c:f>
              <c:numCache>
                <c:formatCode>0.00%</c:formatCode>
                <c:ptCount val="11"/>
                <c:pt idx="2">
                  <c:v>0</c:v>
                </c:pt>
                <c:pt idx="3">
                  <c:v>6.7708333333333329E-2</c:v>
                </c:pt>
                <c:pt idx="4">
                  <c:v>9.9206349206349215E-2</c:v>
                </c:pt>
                <c:pt idx="5">
                  <c:v>5.4794520547945202E-2</c:v>
                </c:pt>
                <c:pt idx="6">
                  <c:v>2.8871391076115485E-2</c:v>
                </c:pt>
                <c:pt idx="7">
                  <c:v>5.4588996215968577E-2</c:v>
                </c:pt>
                <c:pt idx="8">
                  <c:v>9.4612720400968103E-2</c:v>
                </c:pt>
                <c:pt idx="9">
                  <c:v>0.10843373493975904</c:v>
                </c:pt>
                <c:pt idx="10">
                  <c:v>0.12260536398467432</c:v>
                </c:pt>
              </c:numCache>
            </c:numRef>
          </c:val>
          <c:smooth val="0"/>
          <c:extLst>
            <c:ext xmlns:c16="http://schemas.microsoft.com/office/drawing/2014/chart" uri="{C3380CC4-5D6E-409C-BE32-E72D297353CC}">
              <c16:uniqueId val="{00000003-4424-446B-995B-9E4380F7E423}"/>
            </c:ext>
          </c:extLst>
        </c:ser>
        <c:ser>
          <c:idx val="4"/>
          <c:order val="4"/>
          <c:tx>
            <c:strRef>
              <c:f>Entwicklung!$B$32</c:f>
              <c:strCache>
                <c:ptCount val="1"/>
                <c:pt idx="0">
                  <c:v>UWG</c:v>
                </c:pt>
              </c:strCache>
            </c:strRef>
          </c:tx>
          <c:spPr>
            <a:ln w="38100">
              <a:solidFill>
                <a:srgbClr val="808080"/>
              </a:solidFill>
              <a:prstDash val="solid"/>
            </a:ln>
          </c:spPr>
          <c:marker>
            <c:symbol val="none"/>
          </c:marker>
          <c:cat>
            <c:numRef>
              <c:f>Entwicklung!$C$27:$M$27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Entwicklung!$C$32:$M$32</c:f>
              <c:numCache>
                <c:formatCode>0.00%</c:formatCode>
                <c:ptCount val="11"/>
                <c:pt idx="0">
                  <c:v>5.4570259208731244E-2</c:v>
                </c:pt>
                <c:pt idx="1">
                  <c:v>0</c:v>
                </c:pt>
              </c:numCache>
            </c:numRef>
          </c:val>
          <c:smooth val="0"/>
          <c:extLst>
            <c:ext xmlns:c16="http://schemas.microsoft.com/office/drawing/2014/chart" uri="{C3380CC4-5D6E-409C-BE32-E72D297353CC}">
              <c16:uniqueId val="{00000004-4424-446B-995B-9E4380F7E423}"/>
            </c:ext>
          </c:extLst>
        </c:ser>
        <c:dLbls>
          <c:showLegendKey val="0"/>
          <c:showVal val="0"/>
          <c:showCatName val="0"/>
          <c:showSerName val="0"/>
          <c:showPercent val="0"/>
          <c:showBubbleSize val="0"/>
        </c:dLbls>
        <c:smooth val="0"/>
        <c:axId val="156679168"/>
        <c:axId val="156693248"/>
      </c:lineChart>
      <c:catAx>
        <c:axId val="156679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56693248"/>
        <c:crosses val="autoZero"/>
        <c:auto val="1"/>
        <c:lblAlgn val="ctr"/>
        <c:lblOffset val="100"/>
        <c:tickLblSkip val="1"/>
        <c:tickMarkSkip val="1"/>
        <c:noMultiLvlLbl val="0"/>
      </c:catAx>
      <c:valAx>
        <c:axId val="156693248"/>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56679168"/>
        <c:crosses val="autoZero"/>
        <c:crossBetween val="between"/>
      </c:valAx>
      <c:spPr>
        <a:solidFill>
          <a:srgbClr val="C0C0C0"/>
        </a:solidFill>
        <a:ln w="12700">
          <a:solidFill>
            <a:srgbClr val="808080"/>
          </a:solidFill>
          <a:prstDash val="solid"/>
        </a:ln>
      </c:spPr>
    </c:plotArea>
    <c:legend>
      <c:legendPos val="r"/>
      <c:layout>
        <c:manualLayout>
          <c:xMode val="edge"/>
          <c:yMode val="edge"/>
          <c:x val="0.8466579829909614"/>
          <c:y val="0.29972101528688516"/>
          <c:w val="0.13703134984824811"/>
          <c:h val="0.3389368490627393"/>
        </c:manualLayout>
      </c:layout>
      <c:overlay val="0"/>
      <c:spPr>
        <a:solidFill>
          <a:srgbClr val="FFFFFF"/>
        </a:solidFill>
        <a:ln w="3175">
          <a:solidFill>
            <a:srgbClr val="000000"/>
          </a:solidFill>
          <a:prstDash val="solid"/>
        </a:ln>
      </c:spPr>
      <c:txPr>
        <a:bodyPr/>
        <a:lstStyle/>
        <a:p>
          <a:pPr>
            <a:defRPr sz="89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1498371335505"/>
          <c:y val="9.1922005571030668E-2"/>
          <c:w val="0.700325732899023"/>
          <c:h val="0.74930362116991645"/>
        </c:manualLayout>
      </c:layout>
      <c:lineChart>
        <c:grouping val="standard"/>
        <c:varyColors val="0"/>
        <c:ser>
          <c:idx val="0"/>
          <c:order val="0"/>
          <c:tx>
            <c:strRef>
              <c:f>Entwicklung!$B$53</c:f>
              <c:strCache>
                <c:ptCount val="1"/>
                <c:pt idx="0">
                  <c:v>CDU</c:v>
                </c:pt>
              </c:strCache>
            </c:strRef>
          </c:tx>
          <c:spPr>
            <a:ln w="38100">
              <a:solidFill>
                <a:srgbClr val="000000"/>
              </a:solidFill>
              <a:prstDash val="solid"/>
            </a:ln>
          </c:spPr>
          <c:marker>
            <c:symbol val="none"/>
          </c:marker>
          <c:cat>
            <c:numRef>
              <c:f>Entwicklung!$C$52:$M$52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Entwicklung!$C$53:$M$53</c:f>
              <c:numCache>
                <c:formatCode>0.00%</c:formatCode>
                <c:ptCount val="11"/>
                <c:pt idx="0">
                  <c:v>0.63101604278074863</c:v>
                </c:pt>
                <c:pt idx="1">
                  <c:v>0.64583333333333326</c:v>
                </c:pt>
                <c:pt idx="2">
                  <c:v>0.56521739130434778</c:v>
                </c:pt>
                <c:pt idx="3">
                  <c:v>0.5431034482758621</c:v>
                </c:pt>
                <c:pt idx="4">
                  <c:v>0.38888888888888884</c:v>
                </c:pt>
                <c:pt idx="5">
                  <c:v>0.27685950413223137</c:v>
                </c:pt>
                <c:pt idx="6">
                  <c:v>0.47340425531914898</c:v>
                </c:pt>
                <c:pt idx="7">
                  <c:v>0.2558139534883721</c:v>
                </c:pt>
                <c:pt idx="8">
                  <c:v>0.34549999999999997</c:v>
                </c:pt>
                <c:pt idx="9">
                  <c:v>0.31168831168831168</c:v>
                </c:pt>
                <c:pt idx="10">
                  <c:v>0.32846715328467152</c:v>
                </c:pt>
              </c:numCache>
            </c:numRef>
          </c:val>
          <c:smooth val="0"/>
          <c:extLst>
            <c:ext xmlns:c16="http://schemas.microsoft.com/office/drawing/2014/chart" uri="{C3380CC4-5D6E-409C-BE32-E72D297353CC}">
              <c16:uniqueId val="{00000000-BE3B-44CF-9751-F87EBE1C5EC1}"/>
            </c:ext>
          </c:extLst>
        </c:ser>
        <c:ser>
          <c:idx val="1"/>
          <c:order val="1"/>
          <c:tx>
            <c:strRef>
              <c:f>Entwicklung!$B$54</c:f>
              <c:strCache>
                <c:ptCount val="1"/>
                <c:pt idx="0">
                  <c:v>SPD</c:v>
                </c:pt>
              </c:strCache>
            </c:strRef>
          </c:tx>
          <c:spPr>
            <a:ln w="38100">
              <a:solidFill>
                <a:srgbClr val="FF0000"/>
              </a:solidFill>
              <a:prstDash val="solid"/>
            </a:ln>
          </c:spPr>
          <c:marker>
            <c:symbol val="none"/>
          </c:marker>
          <c:cat>
            <c:numRef>
              <c:f>Entwicklung!$C$52:$M$52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Entwicklung!$C$54:$M$54</c:f>
              <c:numCache>
                <c:formatCode>0.00%</c:formatCode>
                <c:ptCount val="11"/>
                <c:pt idx="0">
                  <c:v>0.22459893048128343</c:v>
                </c:pt>
                <c:pt idx="1">
                  <c:v>0.35416666666666663</c:v>
                </c:pt>
                <c:pt idx="2">
                  <c:v>0.3671497584541063</c:v>
                </c:pt>
                <c:pt idx="3">
                  <c:v>0.36637931034482762</c:v>
                </c:pt>
                <c:pt idx="4">
                  <c:v>0.50854700854700852</c:v>
                </c:pt>
                <c:pt idx="5">
                  <c:v>0.64462809917355368</c:v>
                </c:pt>
                <c:pt idx="6">
                  <c:v>0.45744680851063824</c:v>
                </c:pt>
                <c:pt idx="7">
                  <c:v>0.67441860465116277</c:v>
                </c:pt>
                <c:pt idx="8">
                  <c:v>0.56359999999999999</c:v>
                </c:pt>
                <c:pt idx="9">
                  <c:v>0.55844155844155841</c:v>
                </c:pt>
                <c:pt idx="10">
                  <c:v>0.29927007299270075</c:v>
                </c:pt>
              </c:numCache>
            </c:numRef>
          </c:val>
          <c:smooth val="0"/>
          <c:extLst>
            <c:ext xmlns:c16="http://schemas.microsoft.com/office/drawing/2014/chart" uri="{C3380CC4-5D6E-409C-BE32-E72D297353CC}">
              <c16:uniqueId val="{00000001-BE3B-44CF-9751-F87EBE1C5EC1}"/>
            </c:ext>
          </c:extLst>
        </c:ser>
        <c:ser>
          <c:idx val="2"/>
          <c:order val="2"/>
          <c:tx>
            <c:strRef>
              <c:f>Entwicklung!$B$55</c:f>
              <c:strCache>
                <c:ptCount val="1"/>
                <c:pt idx="0">
                  <c:v>FDP</c:v>
                </c:pt>
              </c:strCache>
            </c:strRef>
          </c:tx>
          <c:spPr>
            <a:ln w="38100">
              <a:solidFill>
                <a:srgbClr val="FFFF00"/>
              </a:solidFill>
              <a:prstDash val="solid"/>
            </a:ln>
          </c:spPr>
          <c:marker>
            <c:symbol val="none"/>
          </c:marker>
          <c:cat>
            <c:numRef>
              <c:f>Entwicklung!$C$52:$M$52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Entwicklung!$C$55:$M$55</c:f>
              <c:numCache>
                <c:formatCode>0.00%</c:formatCode>
                <c:ptCount val="11"/>
                <c:pt idx="1">
                  <c:v>0</c:v>
                </c:pt>
                <c:pt idx="2">
                  <c:v>6.7632850241545889E-2</c:v>
                </c:pt>
                <c:pt idx="3">
                  <c:v>0</c:v>
                </c:pt>
                <c:pt idx="4">
                  <c:v>3.8461538461538464E-2</c:v>
                </c:pt>
                <c:pt idx="5">
                  <c:v>2.0661157024793386E-2</c:v>
                </c:pt>
                <c:pt idx="6">
                  <c:v>4.7872340425531922E-2</c:v>
                </c:pt>
                <c:pt idx="7">
                  <c:v>5.232558139534884E-2</c:v>
                </c:pt>
                <c:pt idx="8">
                  <c:v>4.8500000000000001E-2</c:v>
                </c:pt>
                <c:pt idx="9">
                  <c:v>2.5974025974025976E-2</c:v>
                </c:pt>
                <c:pt idx="10">
                  <c:v>0.11678832116788321</c:v>
                </c:pt>
              </c:numCache>
            </c:numRef>
          </c:val>
          <c:smooth val="0"/>
          <c:extLst>
            <c:ext xmlns:c16="http://schemas.microsoft.com/office/drawing/2014/chart" uri="{C3380CC4-5D6E-409C-BE32-E72D297353CC}">
              <c16:uniqueId val="{00000002-BE3B-44CF-9751-F87EBE1C5EC1}"/>
            </c:ext>
          </c:extLst>
        </c:ser>
        <c:ser>
          <c:idx val="3"/>
          <c:order val="3"/>
          <c:tx>
            <c:strRef>
              <c:f>Entwicklung!$B$56</c:f>
              <c:strCache>
                <c:ptCount val="1"/>
                <c:pt idx="0">
                  <c:v>GRU</c:v>
                </c:pt>
              </c:strCache>
            </c:strRef>
          </c:tx>
          <c:spPr>
            <a:ln w="38100">
              <a:solidFill>
                <a:srgbClr val="339966"/>
              </a:solidFill>
              <a:prstDash val="solid"/>
            </a:ln>
          </c:spPr>
          <c:marker>
            <c:symbol val="none"/>
          </c:marker>
          <c:cat>
            <c:numRef>
              <c:f>Entwicklung!$C$52:$M$52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Entwicklung!$C$56:$M$56</c:f>
              <c:numCache>
                <c:formatCode>0.00%</c:formatCode>
                <c:ptCount val="11"/>
                <c:pt idx="2">
                  <c:v>0</c:v>
                </c:pt>
                <c:pt idx="3">
                  <c:v>9.0517241379310331E-2</c:v>
                </c:pt>
                <c:pt idx="4">
                  <c:v>6.4102564102564111E-2</c:v>
                </c:pt>
                <c:pt idx="5">
                  <c:v>5.7851239669421489E-2</c:v>
                </c:pt>
                <c:pt idx="6">
                  <c:v>2.1276595744680851E-2</c:v>
                </c:pt>
                <c:pt idx="7">
                  <c:v>1.7441860465116279E-2</c:v>
                </c:pt>
                <c:pt idx="8">
                  <c:v>4.24E-2</c:v>
                </c:pt>
                <c:pt idx="9">
                  <c:v>0.1038961038961039</c:v>
                </c:pt>
                <c:pt idx="10">
                  <c:v>0.25547445255474455</c:v>
                </c:pt>
              </c:numCache>
            </c:numRef>
          </c:val>
          <c:smooth val="0"/>
          <c:extLst>
            <c:ext xmlns:c16="http://schemas.microsoft.com/office/drawing/2014/chart" uri="{C3380CC4-5D6E-409C-BE32-E72D297353CC}">
              <c16:uniqueId val="{00000003-BE3B-44CF-9751-F87EBE1C5EC1}"/>
            </c:ext>
          </c:extLst>
        </c:ser>
        <c:ser>
          <c:idx val="4"/>
          <c:order val="4"/>
          <c:tx>
            <c:strRef>
              <c:f>Entwicklung!$B$57</c:f>
              <c:strCache>
                <c:ptCount val="1"/>
                <c:pt idx="0">
                  <c:v>UWG</c:v>
                </c:pt>
              </c:strCache>
            </c:strRef>
          </c:tx>
          <c:spPr>
            <a:ln w="38100">
              <a:solidFill>
                <a:srgbClr val="808080"/>
              </a:solidFill>
              <a:prstDash val="solid"/>
            </a:ln>
          </c:spPr>
          <c:marker>
            <c:symbol val="none"/>
          </c:marker>
          <c:cat>
            <c:numRef>
              <c:f>Entwicklung!$C$52:$M$52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Entwicklung!$C$57:$M$57</c:f>
              <c:numCache>
                <c:formatCode>0.00%</c:formatCode>
                <c:ptCount val="11"/>
                <c:pt idx="0">
                  <c:v>0.14438502673796794</c:v>
                </c:pt>
                <c:pt idx="1">
                  <c:v>0</c:v>
                </c:pt>
              </c:numCache>
            </c:numRef>
          </c:val>
          <c:smooth val="0"/>
          <c:extLst>
            <c:ext xmlns:c16="http://schemas.microsoft.com/office/drawing/2014/chart" uri="{C3380CC4-5D6E-409C-BE32-E72D297353CC}">
              <c16:uniqueId val="{00000004-BE3B-44CF-9751-F87EBE1C5EC1}"/>
            </c:ext>
          </c:extLst>
        </c:ser>
        <c:dLbls>
          <c:showLegendKey val="0"/>
          <c:showVal val="0"/>
          <c:showCatName val="0"/>
          <c:showSerName val="0"/>
          <c:showPercent val="0"/>
          <c:showBubbleSize val="0"/>
        </c:dLbls>
        <c:smooth val="0"/>
        <c:axId val="157807744"/>
        <c:axId val="157809280"/>
      </c:lineChart>
      <c:catAx>
        <c:axId val="157807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7809280"/>
        <c:crosses val="autoZero"/>
        <c:auto val="1"/>
        <c:lblAlgn val="ctr"/>
        <c:lblOffset val="100"/>
        <c:tickLblSkip val="1"/>
        <c:tickMarkSkip val="1"/>
        <c:noMultiLvlLbl val="0"/>
      </c:catAx>
      <c:valAx>
        <c:axId val="157809280"/>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7807744"/>
        <c:crosses val="autoZero"/>
        <c:crossBetween val="between"/>
      </c:valAx>
      <c:spPr>
        <a:solidFill>
          <a:srgbClr val="C0C0C0"/>
        </a:solidFill>
        <a:ln w="12700">
          <a:solidFill>
            <a:srgbClr val="808080"/>
          </a:solidFill>
          <a:prstDash val="solid"/>
        </a:ln>
      </c:spPr>
    </c:plotArea>
    <c:legend>
      <c:legendPos val="r"/>
      <c:layout>
        <c:manualLayout>
          <c:xMode val="edge"/>
          <c:yMode val="edge"/>
          <c:x val="0.84364820846905564"/>
          <c:y val="0.29247910863509746"/>
          <c:w val="0.14006514657980462"/>
          <c:h val="0.3509749303621170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'2020'!$B$50:$C$50</c:f>
              <c:strCache>
                <c:ptCount val="2"/>
                <c:pt idx="0">
                  <c:v>Amelunxen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BE1F-4941-A087-C2FD752D29C5}"/>
              </c:ext>
            </c:extLst>
          </c:dPt>
          <c:dPt>
            <c:idx val="1"/>
            <c:bubble3D val="0"/>
            <c:spPr>
              <a:solidFill>
                <a:srgbClr val="FF0000"/>
              </a:solidFill>
            </c:spPr>
            <c:extLst>
              <c:ext xmlns:c16="http://schemas.microsoft.com/office/drawing/2014/chart" uri="{C3380CC4-5D6E-409C-BE32-E72D297353CC}">
                <c16:uniqueId val="{00000003-BE1F-4941-A087-C2FD752D29C5}"/>
              </c:ext>
            </c:extLst>
          </c:dPt>
          <c:dPt>
            <c:idx val="2"/>
            <c:bubble3D val="0"/>
            <c:spPr>
              <a:solidFill>
                <a:srgbClr val="FFFF00"/>
              </a:solidFill>
            </c:spPr>
            <c:extLst>
              <c:ext xmlns:c16="http://schemas.microsoft.com/office/drawing/2014/chart" uri="{C3380CC4-5D6E-409C-BE32-E72D297353CC}">
                <c16:uniqueId val="{00000005-BE1F-4941-A087-C2FD752D29C5}"/>
              </c:ext>
            </c:extLst>
          </c:dPt>
          <c:dPt>
            <c:idx val="3"/>
            <c:bubble3D val="0"/>
            <c:spPr>
              <a:solidFill>
                <a:srgbClr val="00B050"/>
              </a:solidFill>
            </c:spPr>
            <c:extLst>
              <c:ext xmlns:c16="http://schemas.microsoft.com/office/drawing/2014/chart" uri="{C3380CC4-5D6E-409C-BE32-E72D297353CC}">
                <c16:uniqueId val="{00000007-BE1F-4941-A087-C2FD752D29C5}"/>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BE1F-4941-A087-C2FD752D29C5}"/>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'2020'!$D$49:$G$49</c:f>
              <c:strCache>
                <c:ptCount val="4"/>
                <c:pt idx="0">
                  <c:v>CDU</c:v>
                </c:pt>
                <c:pt idx="1">
                  <c:v>SPD</c:v>
                </c:pt>
                <c:pt idx="2">
                  <c:v>FDP</c:v>
                </c:pt>
                <c:pt idx="3">
                  <c:v>Grüne</c:v>
                </c:pt>
              </c:strCache>
            </c:strRef>
          </c:cat>
          <c:val>
            <c:numRef>
              <c:f>'2020'!$D$50:$G$50</c:f>
              <c:numCache>
                <c:formatCode>0.00%</c:formatCode>
                <c:ptCount val="4"/>
                <c:pt idx="0">
                  <c:v>0.52490421455938696</c:v>
                </c:pt>
                <c:pt idx="1">
                  <c:v>0.27586206896551724</c:v>
                </c:pt>
                <c:pt idx="2">
                  <c:v>7.662835249042145E-2</c:v>
                </c:pt>
                <c:pt idx="3">
                  <c:v>0.12260536398467432</c:v>
                </c:pt>
              </c:numCache>
            </c:numRef>
          </c:val>
          <c:extLst>
            <c:ext xmlns:c16="http://schemas.microsoft.com/office/drawing/2014/chart" uri="{C3380CC4-5D6E-409C-BE32-E72D297353CC}">
              <c16:uniqueId val="{00000008-BE1F-4941-A087-C2FD752D29C5}"/>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34941950736435"/>
          <c:y val="9.166672883214573E-2"/>
          <c:w val="0.69983867958212442"/>
          <c:h val="0.75000050862664702"/>
        </c:manualLayout>
      </c:layout>
      <c:lineChart>
        <c:grouping val="standard"/>
        <c:varyColors val="0"/>
        <c:ser>
          <c:idx val="0"/>
          <c:order val="0"/>
          <c:tx>
            <c:strRef>
              <c:f>Entwicklung!$B$78</c:f>
              <c:strCache>
                <c:ptCount val="1"/>
                <c:pt idx="0">
                  <c:v>CDU</c:v>
                </c:pt>
              </c:strCache>
            </c:strRef>
          </c:tx>
          <c:spPr>
            <a:ln w="38100">
              <a:solidFill>
                <a:srgbClr val="000000"/>
              </a:solidFill>
              <a:prstDash val="solid"/>
            </a:ln>
          </c:spPr>
          <c:marker>
            <c:symbol val="none"/>
          </c:marker>
          <c:cat>
            <c:numRef>
              <c:f>Entwicklung!$C$77:$M$77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Entwicklung!$C$78:$M$78</c:f>
              <c:numCache>
                <c:formatCode>0.00%</c:formatCode>
                <c:ptCount val="11"/>
                <c:pt idx="0">
                  <c:v>0.481981981981982</c:v>
                </c:pt>
                <c:pt idx="1">
                  <c:v>0.62314939434724093</c:v>
                </c:pt>
                <c:pt idx="2">
                  <c:v>0.67226890756302526</c:v>
                </c:pt>
                <c:pt idx="3">
                  <c:v>0.68071099407504931</c:v>
                </c:pt>
                <c:pt idx="4">
                  <c:v>0.61376021798365121</c:v>
                </c:pt>
                <c:pt idx="5">
                  <c:v>0.61562499999999998</c:v>
                </c:pt>
                <c:pt idx="6">
                  <c:v>0.61662817551963056</c:v>
                </c:pt>
                <c:pt idx="7">
                  <c:v>0.59733689251916489</c:v>
                </c:pt>
                <c:pt idx="8">
                  <c:v>0.57830092118730814</c:v>
                </c:pt>
                <c:pt idx="9">
                  <c:v>0.60216216216216212</c:v>
                </c:pt>
                <c:pt idx="10">
                  <c:v>0.5653128430296378</c:v>
                </c:pt>
              </c:numCache>
            </c:numRef>
          </c:val>
          <c:smooth val="0"/>
          <c:extLst>
            <c:ext xmlns:c16="http://schemas.microsoft.com/office/drawing/2014/chart" uri="{C3380CC4-5D6E-409C-BE32-E72D297353CC}">
              <c16:uniqueId val="{00000000-01D0-412F-801D-6E56FB9F9A8A}"/>
            </c:ext>
          </c:extLst>
        </c:ser>
        <c:ser>
          <c:idx val="1"/>
          <c:order val="1"/>
          <c:tx>
            <c:strRef>
              <c:f>Entwicklung!$B$79</c:f>
              <c:strCache>
                <c:ptCount val="1"/>
                <c:pt idx="0">
                  <c:v>SPD</c:v>
                </c:pt>
              </c:strCache>
            </c:strRef>
          </c:tx>
          <c:spPr>
            <a:ln w="38100">
              <a:solidFill>
                <a:srgbClr val="FF0000"/>
              </a:solidFill>
              <a:prstDash val="solid"/>
            </a:ln>
          </c:spPr>
          <c:marker>
            <c:symbol val="none"/>
          </c:marker>
          <c:cat>
            <c:numRef>
              <c:f>Entwicklung!$C$77:$M$77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Entwicklung!$C$79:$M$79</c:f>
              <c:numCache>
                <c:formatCode>0.00%</c:formatCode>
                <c:ptCount val="11"/>
                <c:pt idx="0">
                  <c:v>0.35135135135135137</c:v>
                </c:pt>
                <c:pt idx="1">
                  <c:v>0.37685060565275913</c:v>
                </c:pt>
                <c:pt idx="2">
                  <c:v>0.30602240896358546</c:v>
                </c:pt>
                <c:pt idx="3">
                  <c:v>0.28966425279789332</c:v>
                </c:pt>
                <c:pt idx="4">
                  <c:v>0.33446866485013621</c:v>
                </c:pt>
                <c:pt idx="5">
                  <c:v>0.325625</c:v>
                </c:pt>
                <c:pt idx="6">
                  <c:v>0.32255581216320245</c:v>
                </c:pt>
                <c:pt idx="7">
                  <c:v>0.29729995667500625</c:v>
                </c:pt>
                <c:pt idx="8">
                  <c:v>0.31422722620266119</c:v>
                </c:pt>
                <c:pt idx="9">
                  <c:v>0.33837837837837836</c:v>
                </c:pt>
                <c:pt idx="10">
                  <c:v>0.26015367727771682</c:v>
                </c:pt>
              </c:numCache>
            </c:numRef>
          </c:val>
          <c:smooth val="0"/>
          <c:extLst>
            <c:ext xmlns:c16="http://schemas.microsoft.com/office/drawing/2014/chart" uri="{C3380CC4-5D6E-409C-BE32-E72D297353CC}">
              <c16:uniqueId val="{00000001-01D0-412F-801D-6E56FB9F9A8A}"/>
            </c:ext>
          </c:extLst>
        </c:ser>
        <c:ser>
          <c:idx val="2"/>
          <c:order val="2"/>
          <c:tx>
            <c:strRef>
              <c:f>Entwicklung!$B$80</c:f>
              <c:strCache>
                <c:ptCount val="1"/>
                <c:pt idx="0">
                  <c:v>FDP</c:v>
                </c:pt>
              </c:strCache>
            </c:strRef>
          </c:tx>
          <c:spPr>
            <a:ln w="38100">
              <a:solidFill>
                <a:srgbClr val="FFFF00"/>
              </a:solidFill>
              <a:prstDash val="solid"/>
            </a:ln>
          </c:spPr>
          <c:marker>
            <c:symbol val="none"/>
          </c:marker>
          <c:cat>
            <c:numRef>
              <c:f>Entwicklung!$C$77:$M$77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Entwicklung!$C$80:$M$80</c:f>
              <c:numCache>
                <c:formatCode>0.00%</c:formatCode>
                <c:ptCount val="11"/>
                <c:pt idx="1">
                  <c:v>0</c:v>
                </c:pt>
                <c:pt idx="2">
                  <c:v>2.1708683473389355E-2</c:v>
                </c:pt>
                <c:pt idx="3">
                  <c:v>0</c:v>
                </c:pt>
                <c:pt idx="4">
                  <c:v>1.7029972752043595E-2</c:v>
                </c:pt>
                <c:pt idx="5">
                  <c:v>1.7500000000000002E-2</c:v>
                </c:pt>
                <c:pt idx="6">
                  <c:v>3.8491147036181679E-2</c:v>
                </c:pt>
                <c:pt idx="7">
                  <c:v>4.3779388481307142E-2</c:v>
                </c:pt>
                <c:pt idx="8">
                  <c:v>7.8812691914022515E-2</c:v>
                </c:pt>
                <c:pt idx="9">
                  <c:v>2.2702702702702703E-2</c:v>
                </c:pt>
                <c:pt idx="10">
                  <c:v>3.8419319429198684E-2</c:v>
                </c:pt>
              </c:numCache>
            </c:numRef>
          </c:val>
          <c:smooth val="0"/>
          <c:extLst>
            <c:ext xmlns:c16="http://schemas.microsoft.com/office/drawing/2014/chart" uri="{C3380CC4-5D6E-409C-BE32-E72D297353CC}">
              <c16:uniqueId val="{00000002-01D0-412F-801D-6E56FB9F9A8A}"/>
            </c:ext>
          </c:extLst>
        </c:ser>
        <c:ser>
          <c:idx val="3"/>
          <c:order val="3"/>
          <c:tx>
            <c:strRef>
              <c:f>Entwicklung!$B$81</c:f>
              <c:strCache>
                <c:ptCount val="1"/>
                <c:pt idx="0">
                  <c:v>GRU</c:v>
                </c:pt>
              </c:strCache>
            </c:strRef>
          </c:tx>
          <c:spPr>
            <a:ln w="38100">
              <a:solidFill>
                <a:srgbClr val="339966"/>
              </a:solidFill>
              <a:prstDash val="solid"/>
            </a:ln>
          </c:spPr>
          <c:marker>
            <c:symbol val="none"/>
          </c:marker>
          <c:cat>
            <c:numRef>
              <c:f>Entwicklung!$C$77:$M$77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Entwicklung!$C$81:$M$81</c:f>
              <c:numCache>
                <c:formatCode>0.00%</c:formatCode>
                <c:ptCount val="11"/>
                <c:pt idx="2">
                  <c:v>0</c:v>
                </c:pt>
                <c:pt idx="3">
                  <c:v>2.9624753127057275E-2</c:v>
                </c:pt>
                <c:pt idx="4">
                  <c:v>3.4741144414168937E-2</c:v>
                </c:pt>
                <c:pt idx="5">
                  <c:v>4.1250000000000002E-2</c:v>
                </c:pt>
                <c:pt idx="6">
                  <c:v>2.2324865280985377E-2</c:v>
                </c:pt>
                <c:pt idx="7">
                  <c:v>6.1632869990168017E-2</c:v>
                </c:pt>
                <c:pt idx="8">
                  <c:v>2.8659160696008188E-2</c:v>
                </c:pt>
                <c:pt idx="9">
                  <c:v>3.6756756756756756E-2</c:v>
                </c:pt>
                <c:pt idx="10">
                  <c:v>0.13611416026344675</c:v>
                </c:pt>
              </c:numCache>
            </c:numRef>
          </c:val>
          <c:smooth val="0"/>
          <c:extLst>
            <c:ext xmlns:c16="http://schemas.microsoft.com/office/drawing/2014/chart" uri="{C3380CC4-5D6E-409C-BE32-E72D297353CC}">
              <c16:uniqueId val="{00000003-01D0-412F-801D-6E56FB9F9A8A}"/>
            </c:ext>
          </c:extLst>
        </c:ser>
        <c:ser>
          <c:idx val="4"/>
          <c:order val="4"/>
          <c:tx>
            <c:strRef>
              <c:f>Entwicklung!$B$82</c:f>
              <c:strCache>
                <c:ptCount val="1"/>
                <c:pt idx="0">
                  <c:v>UWG</c:v>
                </c:pt>
              </c:strCache>
            </c:strRef>
          </c:tx>
          <c:spPr>
            <a:ln w="38100">
              <a:solidFill>
                <a:srgbClr val="808080"/>
              </a:solidFill>
              <a:prstDash val="solid"/>
            </a:ln>
          </c:spPr>
          <c:marker>
            <c:symbol val="none"/>
          </c:marker>
          <c:cat>
            <c:numRef>
              <c:f>Entwicklung!$C$77:$M$77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Entwicklung!$C$82:$M$82</c:f>
              <c:numCache>
                <c:formatCode>0.00%</c:formatCode>
                <c:ptCount val="11"/>
                <c:pt idx="0">
                  <c:v>0.16666666666666669</c:v>
                </c:pt>
                <c:pt idx="1">
                  <c:v>0</c:v>
                </c:pt>
              </c:numCache>
            </c:numRef>
          </c:val>
          <c:smooth val="0"/>
          <c:extLst>
            <c:ext xmlns:c16="http://schemas.microsoft.com/office/drawing/2014/chart" uri="{C3380CC4-5D6E-409C-BE32-E72D297353CC}">
              <c16:uniqueId val="{00000004-01D0-412F-801D-6E56FB9F9A8A}"/>
            </c:ext>
          </c:extLst>
        </c:ser>
        <c:dLbls>
          <c:showLegendKey val="0"/>
          <c:showVal val="0"/>
          <c:showCatName val="0"/>
          <c:showSerName val="0"/>
          <c:showPercent val="0"/>
          <c:showBubbleSize val="0"/>
        </c:dLbls>
        <c:smooth val="0"/>
        <c:axId val="157854720"/>
        <c:axId val="157876992"/>
      </c:lineChart>
      <c:catAx>
        <c:axId val="1578547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7876992"/>
        <c:crosses val="autoZero"/>
        <c:auto val="1"/>
        <c:lblAlgn val="ctr"/>
        <c:lblOffset val="100"/>
        <c:tickLblSkip val="1"/>
        <c:tickMarkSkip val="1"/>
        <c:noMultiLvlLbl val="0"/>
      </c:catAx>
      <c:valAx>
        <c:axId val="157876992"/>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7854720"/>
        <c:crosses val="autoZero"/>
        <c:crossBetween val="between"/>
      </c:valAx>
      <c:spPr>
        <a:solidFill>
          <a:srgbClr val="C0C0C0"/>
        </a:solidFill>
        <a:ln w="12700">
          <a:solidFill>
            <a:srgbClr val="808080"/>
          </a:solidFill>
          <a:prstDash val="solid"/>
        </a:ln>
      </c:spPr>
    </c:plotArea>
    <c:legend>
      <c:legendPos val="r"/>
      <c:layout>
        <c:manualLayout>
          <c:xMode val="edge"/>
          <c:yMode val="edge"/>
          <c:x val="0.84339533180409842"/>
          <c:y val="0.29166686446591833"/>
          <c:w val="0.14029400103511117"/>
          <c:h val="0.3500002373591020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paperSize="9" orientation="landscape" horizontalDpi="300" verticalDpi="300"/>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1498371335505"/>
          <c:y val="9.1412866025452899E-2"/>
          <c:w val="0.700325732899023"/>
          <c:h val="0.75069353614841627"/>
        </c:manualLayout>
      </c:layout>
      <c:lineChart>
        <c:grouping val="standard"/>
        <c:varyColors val="0"/>
        <c:ser>
          <c:idx val="0"/>
          <c:order val="0"/>
          <c:tx>
            <c:strRef>
              <c:f>Entwicklung!$B$103</c:f>
              <c:strCache>
                <c:ptCount val="1"/>
                <c:pt idx="0">
                  <c:v>CDU</c:v>
                </c:pt>
              </c:strCache>
            </c:strRef>
          </c:tx>
          <c:spPr>
            <a:ln w="38100">
              <a:solidFill>
                <a:srgbClr val="000000"/>
              </a:solidFill>
              <a:prstDash val="solid"/>
            </a:ln>
          </c:spPr>
          <c:marker>
            <c:symbol val="none"/>
          </c:marker>
          <c:cat>
            <c:numRef>
              <c:f>Entwicklung!$C$102:$M$102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Entwicklung!$C$103:$M$103</c:f>
              <c:numCache>
                <c:formatCode>0.00%</c:formatCode>
                <c:ptCount val="11"/>
                <c:pt idx="0">
                  <c:v>0.67005076142131981</c:v>
                </c:pt>
                <c:pt idx="1">
                  <c:v>0.78448275862068972</c:v>
                </c:pt>
                <c:pt idx="2">
                  <c:v>0.44736842105263158</c:v>
                </c:pt>
                <c:pt idx="3">
                  <c:v>0.48373983739837401</c:v>
                </c:pt>
                <c:pt idx="4">
                  <c:v>0.51680672268907568</c:v>
                </c:pt>
                <c:pt idx="5">
                  <c:v>0.45228215767634855</c:v>
                </c:pt>
                <c:pt idx="6">
                  <c:v>0.51489361702127656</c:v>
                </c:pt>
                <c:pt idx="7">
                  <c:v>0.52329999999999999</c:v>
                </c:pt>
                <c:pt idx="8">
                  <c:v>0.3886</c:v>
                </c:pt>
                <c:pt idx="9">
                  <c:v>0.28947368421052633</c:v>
                </c:pt>
                <c:pt idx="10">
                  <c:v>0.54314720812182737</c:v>
                </c:pt>
              </c:numCache>
            </c:numRef>
          </c:val>
          <c:smooth val="0"/>
          <c:extLst>
            <c:ext xmlns:c16="http://schemas.microsoft.com/office/drawing/2014/chart" uri="{C3380CC4-5D6E-409C-BE32-E72D297353CC}">
              <c16:uniqueId val="{00000000-20C4-45FA-BF80-BEA93F940FB5}"/>
            </c:ext>
          </c:extLst>
        </c:ser>
        <c:ser>
          <c:idx val="1"/>
          <c:order val="1"/>
          <c:tx>
            <c:strRef>
              <c:f>Entwicklung!$B$104</c:f>
              <c:strCache>
                <c:ptCount val="1"/>
                <c:pt idx="0">
                  <c:v>SPD</c:v>
                </c:pt>
              </c:strCache>
            </c:strRef>
          </c:tx>
          <c:spPr>
            <a:ln w="38100">
              <a:solidFill>
                <a:srgbClr val="FF0000"/>
              </a:solidFill>
              <a:prstDash val="solid"/>
            </a:ln>
          </c:spPr>
          <c:marker>
            <c:symbol val="none"/>
          </c:marker>
          <c:cat>
            <c:numRef>
              <c:f>Entwicklung!$C$102:$M$102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Entwicklung!$C$104:$M$104</c:f>
              <c:numCache>
                <c:formatCode>0.00%</c:formatCode>
                <c:ptCount val="11"/>
                <c:pt idx="0">
                  <c:v>0.28934010152284262</c:v>
                </c:pt>
                <c:pt idx="1">
                  <c:v>0.21551724137931036</c:v>
                </c:pt>
                <c:pt idx="2">
                  <c:v>0.5307017543859649</c:v>
                </c:pt>
                <c:pt idx="3">
                  <c:v>0.46341463414634149</c:v>
                </c:pt>
                <c:pt idx="4">
                  <c:v>0.42857142857142855</c:v>
                </c:pt>
                <c:pt idx="5">
                  <c:v>0.42738589211618255</c:v>
                </c:pt>
                <c:pt idx="6">
                  <c:v>0.37872340425531914</c:v>
                </c:pt>
                <c:pt idx="7">
                  <c:v>0.33329999999999999</c:v>
                </c:pt>
                <c:pt idx="8">
                  <c:v>0.4279</c:v>
                </c:pt>
                <c:pt idx="9">
                  <c:v>0.51578947368421058</c:v>
                </c:pt>
                <c:pt idx="10">
                  <c:v>0.25380710659898476</c:v>
                </c:pt>
              </c:numCache>
            </c:numRef>
          </c:val>
          <c:smooth val="0"/>
          <c:extLst>
            <c:ext xmlns:c16="http://schemas.microsoft.com/office/drawing/2014/chart" uri="{C3380CC4-5D6E-409C-BE32-E72D297353CC}">
              <c16:uniqueId val="{00000001-20C4-45FA-BF80-BEA93F940FB5}"/>
            </c:ext>
          </c:extLst>
        </c:ser>
        <c:ser>
          <c:idx val="2"/>
          <c:order val="2"/>
          <c:tx>
            <c:strRef>
              <c:f>Entwicklung!$B$105</c:f>
              <c:strCache>
                <c:ptCount val="1"/>
                <c:pt idx="0">
                  <c:v>FDP</c:v>
                </c:pt>
              </c:strCache>
            </c:strRef>
          </c:tx>
          <c:spPr>
            <a:ln w="38100">
              <a:solidFill>
                <a:srgbClr val="FFFF00"/>
              </a:solidFill>
              <a:prstDash val="solid"/>
            </a:ln>
          </c:spPr>
          <c:marker>
            <c:symbol val="none"/>
          </c:marker>
          <c:cat>
            <c:numRef>
              <c:f>Entwicklung!$C$102:$M$102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Entwicklung!$C$105:$M$105</c:f>
              <c:numCache>
                <c:formatCode>0.00%</c:formatCode>
                <c:ptCount val="11"/>
                <c:pt idx="1">
                  <c:v>0</c:v>
                </c:pt>
                <c:pt idx="2">
                  <c:v>2.1929824561403511E-2</c:v>
                </c:pt>
                <c:pt idx="3">
                  <c:v>0</c:v>
                </c:pt>
                <c:pt idx="4">
                  <c:v>2.100840336134454E-2</c:v>
                </c:pt>
                <c:pt idx="5">
                  <c:v>6.6390041493775934E-2</c:v>
                </c:pt>
                <c:pt idx="6">
                  <c:v>8.085106382978724E-2</c:v>
                </c:pt>
                <c:pt idx="7">
                  <c:v>7.3599999999999999E-2</c:v>
                </c:pt>
                <c:pt idx="8">
                  <c:v>5.6800000000000003E-2</c:v>
                </c:pt>
                <c:pt idx="9">
                  <c:v>4.2105263157894736E-2</c:v>
                </c:pt>
                <c:pt idx="10">
                  <c:v>1.015228426395939E-2</c:v>
                </c:pt>
              </c:numCache>
            </c:numRef>
          </c:val>
          <c:smooth val="0"/>
          <c:extLst>
            <c:ext xmlns:c16="http://schemas.microsoft.com/office/drawing/2014/chart" uri="{C3380CC4-5D6E-409C-BE32-E72D297353CC}">
              <c16:uniqueId val="{00000002-20C4-45FA-BF80-BEA93F940FB5}"/>
            </c:ext>
          </c:extLst>
        </c:ser>
        <c:ser>
          <c:idx val="3"/>
          <c:order val="3"/>
          <c:tx>
            <c:strRef>
              <c:f>Entwicklung!$B$106</c:f>
              <c:strCache>
                <c:ptCount val="1"/>
                <c:pt idx="0">
                  <c:v>GRU</c:v>
                </c:pt>
              </c:strCache>
            </c:strRef>
          </c:tx>
          <c:spPr>
            <a:ln w="38100">
              <a:solidFill>
                <a:srgbClr val="339966"/>
              </a:solidFill>
              <a:prstDash val="solid"/>
            </a:ln>
          </c:spPr>
          <c:marker>
            <c:symbol val="none"/>
          </c:marker>
          <c:cat>
            <c:numRef>
              <c:f>Entwicklung!$C$102:$M$102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Entwicklung!$C$106:$M$106</c:f>
              <c:numCache>
                <c:formatCode>0.00%</c:formatCode>
                <c:ptCount val="11"/>
                <c:pt idx="2">
                  <c:v>0</c:v>
                </c:pt>
                <c:pt idx="3">
                  <c:v>5.2845528455284549E-2</c:v>
                </c:pt>
                <c:pt idx="4">
                  <c:v>3.3613445378151259E-2</c:v>
                </c:pt>
                <c:pt idx="5">
                  <c:v>5.3941908713692949E-2</c:v>
                </c:pt>
                <c:pt idx="6">
                  <c:v>2.5531914893617023E-2</c:v>
                </c:pt>
                <c:pt idx="7">
                  <c:v>6.9800000000000001E-2</c:v>
                </c:pt>
                <c:pt idx="8">
                  <c:v>0.12659999999999999</c:v>
                </c:pt>
                <c:pt idx="9">
                  <c:v>0.15263157894736842</c:v>
                </c:pt>
                <c:pt idx="10">
                  <c:v>0.19289340101522842</c:v>
                </c:pt>
              </c:numCache>
            </c:numRef>
          </c:val>
          <c:smooth val="0"/>
          <c:extLst>
            <c:ext xmlns:c16="http://schemas.microsoft.com/office/drawing/2014/chart" uri="{C3380CC4-5D6E-409C-BE32-E72D297353CC}">
              <c16:uniqueId val="{00000003-20C4-45FA-BF80-BEA93F940FB5}"/>
            </c:ext>
          </c:extLst>
        </c:ser>
        <c:ser>
          <c:idx val="4"/>
          <c:order val="4"/>
          <c:tx>
            <c:strRef>
              <c:f>Entwicklung!$B$107</c:f>
              <c:strCache>
                <c:ptCount val="1"/>
                <c:pt idx="0">
                  <c:v>UWG</c:v>
                </c:pt>
              </c:strCache>
            </c:strRef>
          </c:tx>
          <c:spPr>
            <a:ln w="38100">
              <a:solidFill>
                <a:srgbClr val="808080"/>
              </a:solidFill>
              <a:prstDash val="solid"/>
            </a:ln>
          </c:spPr>
          <c:marker>
            <c:symbol val="none"/>
          </c:marker>
          <c:cat>
            <c:numRef>
              <c:f>Entwicklung!$C$102:$M$102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Entwicklung!$C$107:$M$107</c:f>
              <c:numCache>
                <c:formatCode>0.00%</c:formatCode>
                <c:ptCount val="11"/>
                <c:pt idx="0">
                  <c:v>4.060913705583756E-2</c:v>
                </c:pt>
                <c:pt idx="1">
                  <c:v>0</c:v>
                </c:pt>
              </c:numCache>
            </c:numRef>
          </c:val>
          <c:smooth val="0"/>
          <c:extLst>
            <c:ext xmlns:c16="http://schemas.microsoft.com/office/drawing/2014/chart" uri="{C3380CC4-5D6E-409C-BE32-E72D297353CC}">
              <c16:uniqueId val="{00000004-20C4-45FA-BF80-BEA93F940FB5}"/>
            </c:ext>
          </c:extLst>
        </c:ser>
        <c:dLbls>
          <c:showLegendKey val="0"/>
          <c:showVal val="0"/>
          <c:showCatName val="0"/>
          <c:showSerName val="0"/>
          <c:showPercent val="0"/>
          <c:showBubbleSize val="0"/>
        </c:dLbls>
        <c:smooth val="0"/>
        <c:axId val="157938816"/>
        <c:axId val="157940352"/>
      </c:lineChart>
      <c:catAx>
        <c:axId val="157938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7940352"/>
        <c:crosses val="autoZero"/>
        <c:auto val="1"/>
        <c:lblAlgn val="ctr"/>
        <c:lblOffset val="100"/>
        <c:tickLblSkip val="1"/>
        <c:tickMarkSkip val="1"/>
        <c:noMultiLvlLbl val="0"/>
      </c:catAx>
      <c:valAx>
        <c:axId val="157940352"/>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7938816"/>
        <c:crosses val="autoZero"/>
        <c:crossBetween val="between"/>
      </c:valAx>
      <c:spPr>
        <a:solidFill>
          <a:srgbClr val="C0C0C0"/>
        </a:solidFill>
        <a:ln w="12700">
          <a:solidFill>
            <a:srgbClr val="808080"/>
          </a:solidFill>
          <a:prstDash val="solid"/>
        </a:ln>
      </c:spPr>
    </c:plotArea>
    <c:legend>
      <c:legendPos val="r"/>
      <c:layout>
        <c:manualLayout>
          <c:xMode val="edge"/>
          <c:yMode val="edge"/>
          <c:x val="0.84364820846905564"/>
          <c:y val="0.29362920602115167"/>
          <c:w val="0.14006514657980462"/>
          <c:h val="0.3490309430062746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25520310889039"/>
          <c:y val="9.1160405436119002E-2"/>
          <c:w val="0.6846420250312506"/>
          <c:h val="0.75138273571588976"/>
        </c:manualLayout>
      </c:layout>
      <c:lineChart>
        <c:grouping val="standard"/>
        <c:varyColors val="0"/>
        <c:ser>
          <c:idx val="0"/>
          <c:order val="0"/>
          <c:tx>
            <c:strRef>
              <c:f>Entwicklung!$B$128</c:f>
              <c:strCache>
                <c:ptCount val="1"/>
                <c:pt idx="0">
                  <c:v>CDU</c:v>
                </c:pt>
              </c:strCache>
            </c:strRef>
          </c:tx>
          <c:spPr>
            <a:ln w="38100">
              <a:solidFill>
                <a:srgbClr val="000000"/>
              </a:solidFill>
              <a:prstDash val="solid"/>
            </a:ln>
          </c:spPr>
          <c:marker>
            <c:symbol val="none"/>
          </c:marker>
          <c:cat>
            <c:numRef>
              <c:f>Entwicklung!$C$127:$M$127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Entwicklung!$C$128:$M$128</c:f>
              <c:numCache>
                <c:formatCode>0.00%</c:formatCode>
                <c:ptCount val="11"/>
                <c:pt idx="0">
                  <c:v>0.79331306990881456</c:v>
                </c:pt>
                <c:pt idx="1">
                  <c:v>0.89295039164490864</c:v>
                </c:pt>
                <c:pt idx="2">
                  <c:v>0.85012919896640826</c:v>
                </c:pt>
                <c:pt idx="3">
                  <c:v>0.75</c:v>
                </c:pt>
                <c:pt idx="4">
                  <c:v>0.67883211678832112</c:v>
                </c:pt>
                <c:pt idx="5">
                  <c:v>0.76626506024096386</c:v>
                </c:pt>
                <c:pt idx="6">
                  <c:v>0.82748538011695916</c:v>
                </c:pt>
                <c:pt idx="7">
                  <c:v>0.81940000000000002</c:v>
                </c:pt>
                <c:pt idx="8">
                  <c:v>0.78779999999999994</c:v>
                </c:pt>
                <c:pt idx="9">
                  <c:v>0.67200000000000004</c:v>
                </c:pt>
                <c:pt idx="10">
                  <c:v>0.45593869731800768</c:v>
                </c:pt>
              </c:numCache>
            </c:numRef>
          </c:val>
          <c:smooth val="0"/>
          <c:extLst>
            <c:ext xmlns:c16="http://schemas.microsoft.com/office/drawing/2014/chart" uri="{C3380CC4-5D6E-409C-BE32-E72D297353CC}">
              <c16:uniqueId val="{00000000-102F-46E7-AC2C-B1EE91B80AC6}"/>
            </c:ext>
          </c:extLst>
        </c:ser>
        <c:ser>
          <c:idx val="1"/>
          <c:order val="1"/>
          <c:tx>
            <c:strRef>
              <c:f>Entwicklung!$B$129</c:f>
              <c:strCache>
                <c:ptCount val="1"/>
                <c:pt idx="0">
                  <c:v>SPD</c:v>
                </c:pt>
              </c:strCache>
            </c:strRef>
          </c:tx>
          <c:spPr>
            <a:ln w="38100">
              <a:solidFill>
                <a:srgbClr val="FF0000"/>
              </a:solidFill>
              <a:prstDash val="solid"/>
            </a:ln>
          </c:spPr>
          <c:marker>
            <c:symbol val="none"/>
          </c:marker>
          <c:cat>
            <c:numRef>
              <c:f>Entwicklung!$C$127:$M$127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Entwicklung!$C$129:$M$129</c:f>
              <c:numCache>
                <c:formatCode>0.00%</c:formatCode>
                <c:ptCount val="11"/>
                <c:pt idx="0">
                  <c:v>0.17933130699088146</c:v>
                </c:pt>
                <c:pt idx="1">
                  <c:v>0.10704960835509139</c:v>
                </c:pt>
                <c:pt idx="2">
                  <c:v>0.1421188630490956</c:v>
                </c:pt>
                <c:pt idx="3">
                  <c:v>0.20052083333333331</c:v>
                </c:pt>
                <c:pt idx="4">
                  <c:v>0.21654501216545011</c:v>
                </c:pt>
                <c:pt idx="5">
                  <c:v>0.11566265060240964</c:v>
                </c:pt>
                <c:pt idx="6">
                  <c:v>8.4795321637426896E-2</c:v>
                </c:pt>
                <c:pt idx="7">
                  <c:v>8.7100000000000011E-2</c:v>
                </c:pt>
                <c:pt idx="8">
                  <c:v>8.2699999999999996E-2</c:v>
                </c:pt>
                <c:pt idx="9">
                  <c:v>9.6000000000000002E-2</c:v>
                </c:pt>
                <c:pt idx="10">
                  <c:v>3.8314176245210725E-2</c:v>
                </c:pt>
              </c:numCache>
            </c:numRef>
          </c:val>
          <c:smooth val="0"/>
          <c:extLst>
            <c:ext xmlns:c16="http://schemas.microsoft.com/office/drawing/2014/chart" uri="{C3380CC4-5D6E-409C-BE32-E72D297353CC}">
              <c16:uniqueId val="{00000001-102F-46E7-AC2C-B1EE91B80AC6}"/>
            </c:ext>
          </c:extLst>
        </c:ser>
        <c:ser>
          <c:idx val="2"/>
          <c:order val="2"/>
          <c:tx>
            <c:strRef>
              <c:f>Entwicklung!$B$130</c:f>
              <c:strCache>
                <c:ptCount val="1"/>
                <c:pt idx="0">
                  <c:v>FDP</c:v>
                </c:pt>
              </c:strCache>
            </c:strRef>
          </c:tx>
          <c:spPr>
            <a:ln w="38100">
              <a:solidFill>
                <a:srgbClr val="FFFF00"/>
              </a:solidFill>
              <a:prstDash val="solid"/>
            </a:ln>
          </c:spPr>
          <c:marker>
            <c:symbol val="none"/>
          </c:marker>
          <c:cat>
            <c:numRef>
              <c:f>Entwicklung!$C$127:$M$127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Entwicklung!$C$130:$M$130</c:f>
              <c:numCache>
                <c:formatCode>0.00%</c:formatCode>
                <c:ptCount val="11"/>
                <c:pt idx="1">
                  <c:v>0</c:v>
                </c:pt>
                <c:pt idx="2">
                  <c:v>7.7519379844961248E-3</c:v>
                </c:pt>
                <c:pt idx="3">
                  <c:v>0</c:v>
                </c:pt>
                <c:pt idx="4">
                  <c:v>2.1897810218978103E-2</c:v>
                </c:pt>
                <c:pt idx="5">
                  <c:v>3.8554216867469876E-2</c:v>
                </c:pt>
                <c:pt idx="6">
                  <c:v>2.6315789473684213E-2</c:v>
                </c:pt>
                <c:pt idx="7">
                  <c:v>3.8699999999999998E-2</c:v>
                </c:pt>
                <c:pt idx="8">
                  <c:v>5.7599999999999998E-2</c:v>
                </c:pt>
                <c:pt idx="9">
                  <c:v>0.12</c:v>
                </c:pt>
                <c:pt idx="10">
                  <c:v>0.10344827586206896</c:v>
                </c:pt>
              </c:numCache>
            </c:numRef>
          </c:val>
          <c:smooth val="0"/>
          <c:extLst>
            <c:ext xmlns:c16="http://schemas.microsoft.com/office/drawing/2014/chart" uri="{C3380CC4-5D6E-409C-BE32-E72D297353CC}">
              <c16:uniqueId val="{00000002-102F-46E7-AC2C-B1EE91B80AC6}"/>
            </c:ext>
          </c:extLst>
        </c:ser>
        <c:ser>
          <c:idx val="3"/>
          <c:order val="3"/>
          <c:tx>
            <c:strRef>
              <c:f>Entwicklung!$B$131</c:f>
              <c:strCache>
                <c:ptCount val="1"/>
                <c:pt idx="0">
                  <c:v>GRU</c:v>
                </c:pt>
              </c:strCache>
            </c:strRef>
          </c:tx>
          <c:spPr>
            <a:ln w="38100">
              <a:solidFill>
                <a:srgbClr val="339966"/>
              </a:solidFill>
              <a:prstDash val="solid"/>
            </a:ln>
          </c:spPr>
          <c:marker>
            <c:symbol val="none"/>
          </c:marker>
          <c:cat>
            <c:numRef>
              <c:f>Entwicklung!$C$127:$M$127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Entwicklung!$C$131:$M$131</c:f>
              <c:numCache>
                <c:formatCode>0.00%</c:formatCode>
                <c:ptCount val="11"/>
                <c:pt idx="2">
                  <c:v>0</c:v>
                </c:pt>
                <c:pt idx="3">
                  <c:v>4.9479166666666671E-2</c:v>
                </c:pt>
                <c:pt idx="4">
                  <c:v>8.2725060827250604E-2</c:v>
                </c:pt>
                <c:pt idx="5">
                  <c:v>7.9518072289156624E-2</c:v>
                </c:pt>
                <c:pt idx="6">
                  <c:v>6.1403508771929828E-2</c:v>
                </c:pt>
                <c:pt idx="7">
                  <c:v>5.4800000000000001E-2</c:v>
                </c:pt>
                <c:pt idx="8">
                  <c:v>7.1900000000000006E-2</c:v>
                </c:pt>
                <c:pt idx="9">
                  <c:v>0.112</c:v>
                </c:pt>
                <c:pt idx="10">
                  <c:v>0.40229885057471265</c:v>
                </c:pt>
              </c:numCache>
            </c:numRef>
          </c:val>
          <c:smooth val="0"/>
          <c:extLst>
            <c:ext xmlns:c16="http://schemas.microsoft.com/office/drawing/2014/chart" uri="{C3380CC4-5D6E-409C-BE32-E72D297353CC}">
              <c16:uniqueId val="{00000003-102F-46E7-AC2C-B1EE91B80AC6}"/>
            </c:ext>
          </c:extLst>
        </c:ser>
        <c:ser>
          <c:idx val="4"/>
          <c:order val="4"/>
          <c:tx>
            <c:strRef>
              <c:f>Entwicklung!$B$132</c:f>
              <c:strCache>
                <c:ptCount val="1"/>
                <c:pt idx="0">
                  <c:v>UWG</c:v>
                </c:pt>
              </c:strCache>
            </c:strRef>
          </c:tx>
          <c:spPr>
            <a:ln w="38100">
              <a:solidFill>
                <a:srgbClr val="808080"/>
              </a:solidFill>
              <a:prstDash val="solid"/>
            </a:ln>
          </c:spPr>
          <c:marker>
            <c:symbol val="none"/>
          </c:marker>
          <c:cat>
            <c:numRef>
              <c:f>Entwicklung!$C$127:$M$127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Entwicklung!$C$132:$M$132</c:f>
              <c:numCache>
                <c:formatCode>0.00%</c:formatCode>
                <c:ptCount val="11"/>
                <c:pt idx="0">
                  <c:v>2.7355623100303948E-2</c:v>
                </c:pt>
                <c:pt idx="1">
                  <c:v>0</c:v>
                </c:pt>
              </c:numCache>
            </c:numRef>
          </c:val>
          <c:smooth val="0"/>
          <c:extLst>
            <c:ext xmlns:c16="http://schemas.microsoft.com/office/drawing/2014/chart" uri="{C3380CC4-5D6E-409C-BE32-E72D297353CC}">
              <c16:uniqueId val="{00000004-102F-46E7-AC2C-B1EE91B80AC6}"/>
            </c:ext>
          </c:extLst>
        </c:ser>
        <c:dLbls>
          <c:showLegendKey val="0"/>
          <c:showVal val="0"/>
          <c:showCatName val="0"/>
          <c:showSerName val="0"/>
          <c:showPercent val="0"/>
          <c:showBubbleSize val="0"/>
        </c:dLbls>
        <c:smooth val="0"/>
        <c:axId val="158006272"/>
        <c:axId val="158024448"/>
      </c:lineChart>
      <c:catAx>
        <c:axId val="158006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024448"/>
        <c:crosses val="autoZero"/>
        <c:auto val="1"/>
        <c:lblAlgn val="ctr"/>
        <c:lblOffset val="100"/>
        <c:tickLblSkip val="1"/>
        <c:tickMarkSkip val="1"/>
        <c:noMultiLvlLbl val="0"/>
      </c:catAx>
      <c:valAx>
        <c:axId val="158024448"/>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006272"/>
        <c:crosses val="autoZero"/>
        <c:crossBetween val="between"/>
      </c:valAx>
      <c:spPr>
        <a:solidFill>
          <a:srgbClr val="C0C0C0"/>
        </a:solidFill>
        <a:ln w="12700">
          <a:solidFill>
            <a:srgbClr val="808080"/>
          </a:solidFill>
          <a:prstDash val="solid"/>
        </a:ln>
      </c:spPr>
    </c:plotArea>
    <c:legend>
      <c:legendPos val="r"/>
      <c:layout>
        <c:manualLayout>
          <c:xMode val="edge"/>
          <c:yMode val="edge"/>
          <c:x val="0.8431391048117548"/>
          <c:y val="0.29281827200692773"/>
          <c:w val="0.14052318413529258"/>
          <c:h val="0.348067002574272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54928849008069"/>
          <c:y val="9.0909335478368963E-2"/>
          <c:w val="0.69934793965006048"/>
          <c:h val="0.75206813895741564"/>
        </c:manualLayout>
      </c:layout>
      <c:lineChart>
        <c:grouping val="standard"/>
        <c:varyColors val="0"/>
        <c:ser>
          <c:idx val="0"/>
          <c:order val="0"/>
          <c:tx>
            <c:strRef>
              <c:f>Entwicklung!$B$153</c:f>
              <c:strCache>
                <c:ptCount val="1"/>
                <c:pt idx="0">
                  <c:v>CDU</c:v>
                </c:pt>
              </c:strCache>
            </c:strRef>
          </c:tx>
          <c:spPr>
            <a:ln w="38100">
              <a:solidFill>
                <a:srgbClr val="000000"/>
              </a:solidFill>
              <a:prstDash val="solid"/>
            </a:ln>
          </c:spPr>
          <c:marker>
            <c:symbol val="none"/>
          </c:marker>
          <c:cat>
            <c:numRef>
              <c:f>Entwicklung!$C$152:$M$152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Entwicklung!$C$153:$M$153</c:f>
              <c:numCache>
                <c:formatCode>0.00%</c:formatCode>
                <c:ptCount val="11"/>
                <c:pt idx="0">
                  <c:v>0.81155778894472363</c:v>
                </c:pt>
                <c:pt idx="1">
                  <c:v>0.72300469483568075</c:v>
                </c:pt>
                <c:pt idx="2">
                  <c:v>0.67146596858638741</c:v>
                </c:pt>
                <c:pt idx="3">
                  <c:v>0.66711229946524075</c:v>
                </c:pt>
                <c:pt idx="4">
                  <c:v>0.57579787234042556</c:v>
                </c:pt>
                <c:pt idx="5">
                  <c:v>0.57537688442211055</c:v>
                </c:pt>
                <c:pt idx="6">
                  <c:v>0.60663507109004744</c:v>
                </c:pt>
                <c:pt idx="7">
                  <c:v>0.68340000000000001</c:v>
                </c:pt>
                <c:pt idx="8">
                  <c:v>0.62420382165605093</c:v>
                </c:pt>
                <c:pt idx="9">
                  <c:v>0.61501210653753025</c:v>
                </c:pt>
                <c:pt idx="10">
                  <c:v>0.63461538461538458</c:v>
                </c:pt>
              </c:numCache>
            </c:numRef>
          </c:val>
          <c:smooth val="0"/>
          <c:extLst>
            <c:ext xmlns:c16="http://schemas.microsoft.com/office/drawing/2014/chart" uri="{C3380CC4-5D6E-409C-BE32-E72D297353CC}">
              <c16:uniqueId val="{00000000-C5F8-4FEC-99A6-908EBF2FC5E2}"/>
            </c:ext>
          </c:extLst>
        </c:ser>
        <c:ser>
          <c:idx val="1"/>
          <c:order val="1"/>
          <c:tx>
            <c:strRef>
              <c:f>Entwicklung!$B$154</c:f>
              <c:strCache>
                <c:ptCount val="1"/>
                <c:pt idx="0">
                  <c:v>SPD</c:v>
                </c:pt>
              </c:strCache>
            </c:strRef>
          </c:tx>
          <c:spPr>
            <a:ln w="38100">
              <a:solidFill>
                <a:srgbClr val="FF0000"/>
              </a:solidFill>
              <a:prstDash val="solid"/>
            </a:ln>
          </c:spPr>
          <c:marker>
            <c:symbol val="none"/>
          </c:marker>
          <c:cat>
            <c:numRef>
              <c:f>Entwicklung!$C$152:$M$152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Entwicklung!$C$154:$M$154</c:f>
              <c:numCache>
                <c:formatCode>0.00%</c:formatCode>
                <c:ptCount val="11"/>
                <c:pt idx="0">
                  <c:v>0.14572864321608039</c:v>
                </c:pt>
                <c:pt idx="1">
                  <c:v>0.27699530516431925</c:v>
                </c:pt>
                <c:pt idx="2">
                  <c:v>0.30497382198952883</c:v>
                </c:pt>
                <c:pt idx="3">
                  <c:v>0.29010695187165775</c:v>
                </c:pt>
                <c:pt idx="4">
                  <c:v>0.32845744680851063</c:v>
                </c:pt>
                <c:pt idx="5">
                  <c:v>0.33040201005025127</c:v>
                </c:pt>
                <c:pt idx="6">
                  <c:v>0.24012638230647709</c:v>
                </c:pt>
                <c:pt idx="7">
                  <c:v>0.1825</c:v>
                </c:pt>
                <c:pt idx="8">
                  <c:v>0.20382165605095542</c:v>
                </c:pt>
                <c:pt idx="9">
                  <c:v>0.20581113801452786</c:v>
                </c:pt>
                <c:pt idx="10">
                  <c:v>0.16346153846153846</c:v>
                </c:pt>
              </c:numCache>
            </c:numRef>
          </c:val>
          <c:smooth val="0"/>
          <c:extLst>
            <c:ext xmlns:c16="http://schemas.microsoft.com/office/drawing/2014/chart" uri="{C3380CC4-5D6E-409C-BE32-E72D297353CC}">
              <c16:uniqueId val="{00000001-C5F8-4FEC-99A6-908EBF2FC5E2}"/>
            </c:ext>
          </c:extLst>
        </c:ser>
        <c:ser>
          <c:idx val="2"/>
          <c:order val="2"/>
          <c:tx>
            <c:strRef>
              <c:f>Entwicklung!$B$155</c:f>
              <c:strCache>
                <c:ptCount val="1"/>
                <c:pt idx="0">
                  <c:v>FDP</c:v>
                </c:pt>
              </c:strCache>
            </c:strRef>
          </c:tx>
          <c:spPr>
            <a:ln w="38100">
              <a:solidFill>
                <a:srgbClr val="FFFF00"/>
              </a:solidFill>
              <a:prstDash val="solid"/>
            </a:ln>
          </c:spPr>
          <c:marker>
            <c:symbol val="none"/>
          </c:marker>
          <c:cat>
            <c:numRef>
              <c:f>Entwicklung!$C$152:$M$152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Entwicklung!$C$155:$M$155</c:f>
              <c:numCache>
                <c:formatCode>0.00%</c:formatCode>
                <c:ptCount val="11"/>
                <c:pt idx="1">
                  <c:v>0</c:v>
                </c:pt>
                <c:pt idx="2">
                  <c:v>2.356020942408377E-2</c:v>
                </c:pt>
                <c:pt idx="3">
                  <c:v>0</c:v>
                </c:pt>
                <c:pt idx="4">
                  <c:v>3.0585106382978722E-2</c:v>
                </c:pt>
                <c:pt idx="5">
                  <c:v>3.2663316582914576E-2</c:v>
                </c:pt>
                <c:pt idx="6">
                  <c:v>0.13270142180094788</c:v>
                </c:pt>
                <c:pt idx="7">
                  <c:v>7.2599999999999998E-2</c:v>
                </c:pt>
                <c:pt idx="8">
                  <c:v>6.1571125265392782E-2</c:v>
                </c:pt>
                <c:pt idx="9">
                  <c:v>4.3583535108958835E-2</c:v>
                </c:pt>
                <c:pt idx="10">
                  <c:v>4.807692307692308E-2</c:v>
                </c:pt>
              </c:numCache>
            </c:numRef>
          </c:val>
          <c:smooth val="0"/>
          <c:extLst>
            <c:ext xmlns:c16="http://schemas.microsoft.com/office/drawing/2014/chart" uri="{C3380CC4-5D6E-409C-BE32-E72D297353CC}">
              <c16:uniqueId val="{00000002-C5F8-4FEC-99A6-908EBF2FC5E2}"/>
            </c:ext>
          </c:extLst>
        </c:ser>
        <c:ser>
          <c:idx val="3"/>
          <c:order val="3"/>
          <c:tx>
            <c:strRef>
              <c:f>Entwicklung!$B$156</c:f>
              <c:strCache>
                <c:ptCount val="1"/>
                <c:pt idx="0">
                  <c:v>GRU</c:v>
                </c:pt>
              </c:strCache>
            </c:strRef>
          </c:tx>
          <c:spPr>
            <a:ln w="38100">
              <a:solidFill>
                <a:srgbClr val="339966"/>
              </a:solidFill>
              <a:prstDash val="solid"/>
            </a:ln>
          </c:spPr>
          <c:marker>
            <c:symbol val="none"/>
          </c:marker>
          <c:cat>
            <c:numRef>
              <c:f>Entwicklung!$C$152:$M$152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Entwicklung!$C$156:$M$156</c:f>
              <c:numCache>
                <c:formatCode>0.00%</c:formatCode>
                <c:ptCount val="11"/>
                <c:pt idx="2">
                  <c:v>0</c:v>
                </c:pt>
                <c:pt idx="3">
                  <c:v>4.2780748663101609E-2</c:v>
                </c:pt>
                <c:pt idx="4">
                  <c:v>6.515957446808511E-2</c:v>
                </c:pt>
                <c:pt idx="5">
                  <c:v>6.1557788944723614E-2</c:v>
                </c:pt>
                <c:pt idx="6">
                  <c:v>2.0537124802527645E-2</c:v>
                </c:pt>
                <c:pt idx="7">
                  <c:v>6.1500000000000006E-2</c:v>
                </c:pt>
                <c:pt idx="8">
                  <c:v>0.11040339702760085</c:v>
                </c:pt>
                <c:pt idx="9">
                  <c:v>0.13559322033898305</c:v>
                </c:pt>
                <c:pt idx="10">
                  <c:v>0.15384615384615385</c:v>
                </c:pt>
              </c:numCache>
            </c:numRef>
          </c:val>
          <c:smooth val="0"/>
          <c:extLst>
            <c:ext xmlns:c16="http://schemas.microsoft.com/office/drawing/2014/chart" uri="{C3380CC4-5D6E-409C-BE32-E72D297353CC}">
              <c16:uniqueId val="{00000003-C5F8-4FEC-99A6-908EBF2FC5E2}"/>
            </c:ext>
          </c:extLst>
        </c:ser>
        <c:ser>
          <c:idx val="4"/>
          <c:order val="4"/>
          <c:tx>
            <c:strRef>
              <c:f>Entwicklung!$B$157</c:f>
              <c:strCache>
                <c:ptCount val="1"/>
                <c:pt idx="0">
                  <c:v>UWG</c:v>
                </c:pt>
              </c:strCache>
            </c:strRef>
          </c:tx>
          <c:spPr>
            <a:ln w="38100">
              <a:solidFill>
                <a:srgbClr val="808080"/>
              </a:solidFill>
              <a:prstDash val="solid"/>
            </a:ln>
          </c:spPr>
          <c:marker>
            <c:symbol val="none"/>
          </c:marker>
          <c:cat>
            <c:numRef>
              <c:f>Entwicklung!$C$152:$M$152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Entwicklung!$C$157:$M$157</c:f>
              <c:numCache>
                <c:formatCode>0.00%</c:formatCode>
                <c:ptCount val="11"/>
                <c:pt idx="0">
                  <c:v>4.2713567839195977E-2</c:v>
                </c:pt>
                <c:pt idx="1">
                  <c:v>0</c:v>
                </c:pt>
              </c:numCache>
            </c:numRef>
          </c:val>
          <c:smooth val="0"/>
          <c:extLst>
            <c:ext xmlns:c16="http://schemas.microsoft.com/office/drawing/2014/chart" uri="{C3380CC4-5D6E-409C-BE32-E72D297353CC}">
              <c16:uniqueId val="{00000004-C5F8-4FEC-99A6-908EBF2FC5E2}"/>
            </c:ext>
          </c:extLst>
        </c:ser>
        <c:dLbls>
          <c:showLegendKey val="0"/>
          <c:showVal val="0"/>
          <c:showCatName val="0"/>
          <c:showSerName val="0"/>
          <c:showPercent val="0"/>
          <c:showBubbleSize val="0"/>
        </c:dLbls>
        <c:smooth val="0"/>
        <c:axId val="158070272"/>
        <c:axId val="158071808"/>
      </c:lineChart>
      <c:catAx>
        <c:axId val="1580702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071808"/>
        <c:crosses val="autoZero"/>
        <c:auto val="1"/>
        <c:lblAlgn val="ctr"/>
        <c:lblOffset val="100"/>
        <c:tickLblSkip val="1"/>
        <c:tickMarkSkip val="1"/>
        <c:noMultiLvlLbl val="0"/>
      </c:catAx>
      <c:valAx>
        <c:axId val="158071808"/>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070272"/>
        <c:crosses val="autoZero"/>
        <c:crossBetween val="between"/>
      </c:valAx>
      <c:spPr>
        <a:solidFill>
          <a:srgbClr val="C0C0C0"/>
        </a:solidFill>
        <a:ln w="12700">
          <a:solidFill>
            <a:srgbClr val="808080"/>
          </a:solidFill>
          <a:prstDash val="solid"/>
        </a:ln>
      </c:spPr>
    </c:plotArea>
    <c:legend>
      <c:legendPos val="r"/>
      <c:layout>
        <c:manualLayout>
          <c:xMode val="edge"/>
          <c:yMode val="edge"/>
          <c:x val="0.8431391048117548"/>
          <c:y val="0.29476663321774188"/>
          <c:w val="0.14052318413529258"/>
          <c:h val="0.3471083718264997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55406960793897"/>
          <c:y val="9.0659571194808469E-2"/>
          <c:w val="0.69934793965006048"/>
          <c:h val="0.75274977715386082"/>
        </c:manualLayout>
      </c:layout>
      <c:lineChart>
        <c:grouping val="standard"/>
        <c:varyColors val="0"/>
        <c:ser>
          <c:idx val="0"/>
          <c:order val="0"/>
          <c:tx>
            <c:strRef>
              <c:f>Entwicklung!$B$178</c:f>
              <c:strCache>
                <c:ptCount val="1"/>
                <c:pt idx="0">
                  <c:v>CDU</c:v>
                </c:pt>
              </c:strCache>
            </c:strRef>
          </c:tx>
          <c:spPr>
            <a:ln w="38100">
              <a:solidFill>
                <a:srgbClr val="000000"/>
              </a:solidFill>
              <a:prstDash val="solid"/>
            </a:ln>
          </c:spPr>
          <c:marker>
            <c:symbol val="none"/>
          </c:marker>
          <c:cat>
            <c:numRef>
              <c:f>Entwicklung!$C$177:$M$177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Entwicklung!$C$178:$M$178</c:f>
              <c:numCache>
                <c:formatCode>0.00%</c:formatCode>
                <c:ptCount val="11"/>
                <c:pt idx="0">
                  <c:v>0.27272727272727271</c:v>
                </c:pt>
                <c:pt idx="1">
                  <c:v>0.67021276595744683</c:v>
                </c:pt>
                <c:pt idx="2">
                  <c:v>0.62857142857142856</c:v>
                </c:pt>
                <c:pt idx="3">
                  <c:v>0.62176165803108807</c:v>
                </c:pt>
                <c:pt idx="4">
                  <c:v>0.64864864864864868</c:v>
                </c:pt>
                <c:pt idx="5">
                  <c:v>0.44654088050314461</c:v>
                </c:pt>
                <c:pt idx="6">
                  <c:v>0.55487804878048774</c:v>
                </c:pt>
                <c:pt idx="7">
                  <c:v>0.59409999999999996</c:v>
                </c:pt>
                <c:pt idx="8">
                  <c:v>0.58120000000000005</c:v>
                </c:pt>
                <c:pt idx="9">
                  <c:v>0.64383561643835618</c:v>
                </c:pt>
                <c:pt idx="10">
                  <c:v>0.76543209876543206</c:v>
                </c:pt>
              </c:numCache>
            </c:numRef>
          </c:val>
          <c:smooth val="0"/>
          <c:extLst>
            <c:ext xmlns:c16="http://schemas.microsoft.com/office/drawing/2014/chart" uri="{C3380CC4-5D6E-409C-BE32-E72D297353CC}">
              <c16:uniqueId val="{00000000-8889-4C5A-8308-388AE61AADAB}"/>
            </c:ext>
          </c:extLst>
        </c:ser>
        <c:ser>
          <c:idx val="1"/>
          <c:order val="1"/>
          <c:tx>
            <c:strRef>
              <c:f>Entwicklung!$B$179</c:f>
              <c:strCache>
                <c:ptCount val="1"/>
                <c:pt idx="0">
                  <c:v>SPD</c:v>
                </c:pt>
              </c:strCache>
            </c:strRef>
          </c:tx>
          <c:spPr>
            <a:ln w="38100">
              <a:solidFill>
                <a:srgbClr val="FF0000"/>
              </a:solidFill>
              <a:prstDash val="solid"/>
            </a:ln>
          </c:spPr>
          <c:marker>
            <c:symbol val="none"/>
          </c:marker>
          <c:cat>
            <c:numRef>
              <c:f>Entwicklung!$C$177:$M$177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Entwicklung!$C$179:$M$179</c:f>
              <c:numCache>
                <c:formatCode>0.00%</c:formatCode>
                <c:ptCount val="11"/>
                <c:pt idx="0">
                  <c:v>0.12727272727272726</c:v>
                </c:pt>
                <c:pt idx="1">
                  <c:v>0.32978723404255317</c:v>
                </c:pt>
                <c:pt idx="2">
                  <c:v>0.34857142857142853</c:v>
                </c:pt>
                <c:pt idx="3">
                  <c:v>0.28497409326424872</c:v>
                </c:pt>
                <c:pt idx="4">
                  <c:v>0.27027027027027029</c:v>
                </c:pt>
                <c:pt idx="5">
                  <c:v>0.37106918238993714</c:v>
                </c:pt>
                <c:pt idx="6">
                  <c:v>0.22560975609756098</c:v>
                </c:pt>
                <c:pt idx="7">
                  <c:v>0.18820000000000001</c:v>
                </c:pt>
                <c:pt idx="8">
                  <c:v>0.22500000000000001</c:v>
                </c:pt>
                <c:pt idx="9">
                  <c:v>0.24657534246575341</c:v>
                </c:pt>
                <c:pt idx="10">
                  <c:v>0.12962962962962962</c:v>
                </c:pt>
              </c:numCache>
            </c:numRef>
          </c:val>
          <c:smooth val="0"/>
          <c:extLst>
            <c:ext xmlns:c16="http://schemas.microsoft.com/office/drawing/2014/chart" uri="{C3380CC4-5D6E-409C-BE32-E72D297353CC}">
              <c16:uniqueId val="{00000001-8889-4C5A-8308-388AE61AADAB}"/>
            </c:ext>
          </c:extLst>
        </c:ser>
        <c:ser>
          <c:idx val="2"/>
          <c:order val="2"/>
          <c:tx>
            <c:strRef>
              <c:f>Entwicklung!$B$180</c:f>
              <c:strCache>
                <c:ptCount val="1"/>
                <c:pt idx="0">
                  <c:v>FDP</c:v>
                </c:pt>
              </c:strCache>
            </c:strRef>
          </c:tx>
          <c:spPr>
            <a:ln w="38100">
              <a:solidFill>
                <a:srgbClr val="FFFF00"/>
              </a:solidFill>
              <a:prstDash val="solid"/>
            </a:ln>
          </c:spPr>
          <c:marker>
            <c:symbol val="none"/>
          </c:marker>
          <c:cat>
            <c:numRef>
              <c:f>Entwicklung!$C$177:$M$177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Entwicklung!$C$180:$M$180</c:f>
              <c:numCache>
                <c:formatCode>0.00%</c:formatCode>
                <c:ptCount val="11"/>
                <c:pt idx="1">
                  <c:v>0</c:v>
                </c:pt>
                <c:pt idx="2">
                  <c:v>2.2857142857142857E-2</c:v>
                </c:pt>
                <c:pt idx="3">
                  <c:v>0</c:v>
                </c:pt>
                <c:pt idx="4">
                  <c:v>4.8648648648648651E-2</c:v>
                </c:pt>
                <c:pt idx="5">
                  <c:v>9.4339622641509441E-2</c:v>
                </c:pt>
                <c:pt idx="6">
                  <c:v>0.1951219512195122</c:v>
                </c:pt>
                <c:pt idx="7">
                  <c:v>0.17649999999999999</c:v>
                </c:pt>
                <c:pt idx="8">
                  <c:v>0.1188</c:v>
                </c:pt>
                <c:pt idx="9">
                  <c:v>4.7945205479452052E-2</c:v>
                </c:pt>
                <c:pt idx="10">
                  <c:v>3.7037037037037035E-2</c:v>
                </c:pt>
              </c:numCache>
            </c:numRef>
          </c:val>
          <c:smooth val="0"/>
          <c:extLst>
            <c:ext xmlns:c16="http://schemas.microsoft.com/office/drawing/2014/chart" uri="{C3380CC4-5D6E-409C-BE32-E72D297353CC}">
              <c16:uniqueId val="{00000002-8889-4C5A-8308-388AE61AADAB}"/>
            </c:ext>
          </c:extLst>
        </c:ser>
        <c:ser>
          <c:idx val="3"/>
          <c:order val="3"/>
          <c:tx>
            <c:strRef>
              <c:f>Entwicklung!$B$181</c:f>
              <c:strCache>
                <c:ptCount val="1"/>
                <c:pt idx="0">
                  <c:v>GRU</c:v>
                </c:pt>
              </c:strCache>
            </c:strRef>
          </c:tx>
          <c:spPr>
            <a:ln w="38100">
              <a:solidFill>
                <a:srgbClr val="339966"/>
              </a:solidFill>
              <a:prstDash val="solid"/>
            </a:ln>
          </c:spPr>
          <c:marker>
            <c:symbol val="none"/>
          </c:marker>
          <c:cat>
            <c:numRef>
              <c:f>Entwicklung!$C$177:$M$177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Entwicklung!$C$181:$M$181</c:f>
              <c:numCache>
                <c:formatCode>0.00%</c:formatCode>
                <c:ptCount val="11"/>
                <c:pt idx="2">
                  <c:v>0</c:v>
                </c:pt>
                <c:pt idx="3">
                  <c:v>9.3264248704663211E-2</c:v>
                </c:pt>
                <c:pt idx="4">
                  <c:v>3.2432432432432434E-2</c:v>
                </c:pt>
                <c:pt idx="5">
                  <c:v>8.8050314465408799E-2</c:v>
                </c:pt>
                <c:pt idx="6">
                  <c:v>2.4390243902439025E-2</c:v>
                </c:pt>
                <c:pt idx="7">
                  <c:v>4.1200000000000001E-2</c:v>
                </c:pt>
                <c:pt idx="8">
                  <c:v>7.4999999999999997E-2</c:v>
                </c:pt>
                <c:pt idx="9">
                  <c:v>6.1643835616438353E-2</c:v>
                </c:pt>
                <c:pt idx="10">
                  <c:v>6.7901234567901231E-2</c:v>
                </c:pt>
              </c:numCache>
            </c:numRef>
          </c:val>
          <c:smooth val="0"/>
          <c:extLst>
            <c:ext xmlns:c16="http://schemas.microsoft.com/office/drawing/2014/chart" uri="{C3380CC4-5D6E-409C-BE32-E72D297353CC}">
              <c16:uniqueId val="{00000003-8889-4C5A-8308-388AE61AADAB}"/>
            </c:ext>
          </c:extLst>
        </c:ser>
        <c:ser>
          <c:idx val="4"/>
          <c:order val="4"/>
          <c:tx>
            <c:strRef>
              <c:f>Entwicklung!$B$182</c:f>
              <c:strCache>
                <c:ptCount val="1"/>
                <c:pt idx="0">
                  <c:v>UWG</c:v>
                </c:pt>
              </c:strCache>
            </c:strRef>
          </c:tx>
          <c:spPr>
            <a:ln w="38100">
              <a:solidFill>
                <a:srgbClr val="808080"/>
              </a:solidFill>
              <a:prstDash val="solid"/>
            </a:ln>
          </c:spPr>
          <c:marker>
            <c:symbol val="none"/>
          </c:marker>
          <c:cat>
            <c:numRef>
              <c:f>Entwicklung!$C$177:$M$177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Entwicklung!$C$182:$M$182</c:f>
              <c:numCache>
                <c:formatCode>0.00%</c:formatCode>
                <c:ptCount val="11"/>
                <c:pt idx="0">
                  <c:v>0.6</c:v>
                </c:pt>
                <c:pt idx="1">
                  <c:v>0</c:v>
                </c:pt>
              </c:numCache>
            </c:numRef>
          </c:val>
          <c:smooth val="0"/>
          <c:extLst>
            <c:ext xmlns:c16="http://schemas.microsoft.com/office/drawing/2014/chart" uri="{C3380CC4-5D6E-409C-BE32-E72D297353CC}">
              <c16:uniqueId val="{00000004-8889-4C5A-8308-388AE61AADAB}"/>
            </c:ext>
          </c:extLst>
        </c:ser>
        <c:dLbls>
          <c:showLegendKey val="0"/>
          <c:showVal val="0"/>
          <c:showCatName val="0"/>
          <c:showSerName val="0"/>
          <c:showPercent val="0"/>
          <c:showBubbleSize val="0"/>
        </c:dLbls>
        <c:smooth val="0"/>
        <c:axId val="158137344"/>
        <c:axId val="158147328"/>
      </c:lineChart>
      <c:catAx>
        <c:axId val="158137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147328"/>
        <c:crosses val="autoZero"/>
        <c:auto val="1"/>
        <c:lblAlgn val="ctr"/>
        <c:lblOffset val="100"/>
        <c:tickLblSkip val="1"/>
        <c:tickMarkSkip val="1"/>
        <c:noMultiLvlLbl val="0"/>
      </c:catAx>
      <c:valAx>
        <c:axId val="158147328"/>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137344"/>
        <c:crosses val="autoZero"/>
        <c:crossBetween val="between"/>
      </c:valAx>
      <c:spPr>
        <a:solidFill>
          <a:srgbClr val="C0C0C0"/>
        </a:solidFill>
        <a:ln w="12700">
          <a:solidFill>
            <a:srgbClr val="808080"/>
          </a:solidFill>
          <a:prstDash val="solid"/>
        </a:ln>
      </c:spPr>
    </c:plotArea>
    <c:legend>
      <c:legendPos val="r"/>
      <c:layout>
        <c:manualLayout>
          <c:xMode val="edge"/>
          <c:yMode val="edge"/>
          <c:x val="0.8431391048117548"/>
          <c:y val="0.29395702976446392"/>
          <c:w val="0.14052318413529258"/>
          <c:h val="0.3461550070123593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47978893585466"/>
          <c:y val="9.0411321749204354E-2"/>
          <c:w val="0.68412561637127689"/>
          <c:h val="0.75342768124336967"/>
        </c:manualLayout>
      </c:layout>
      <c:lineChart>
        <c:grouping val="standard"/>
        <c:varyColors val="0"/>
        <c:ser>
          <c:idx val="0"/>
          <c:order val="0"/>
          <c:tx>
            <c:strRef>
              <c:f>Entwicklung!$B$203</c:f>
              <c:strCache>
                <c:ptCount val="1"/>
                <c:pt idx="0">
                  <c:v>CDU</c:v>
                </c:pt>
              </c:strCache>
            </c:strRef>
          </c:tx>
          <c:spPr>
            <a:ln w="38100">
              <a:solidFill>
                <a:srgbClr val="000000"/>
              </a:solidFill>
              <a:prstDash val="solid"/>
            </a:ln>
          </c:spPr>
          <c:marker>
            <c:symbol val="none"/>
          </c:marker>
          <c:cat>
            <c:numRef>
              <c:f>Entwicklung!$C$202:$M$202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Entwicklung!$C$203:$M$203</c:f>
              <c:numCache>
                <c:formatCode>0.00%</c:formatCode>
                <c:ptCount val="11"/>
                <c:pt idx="0">
                  <c:v>0.88659793814432986</c:v>
                </c:pt>
                <c:pt idx="1">
                  <c:v>0.80740740740740746</c:v>
                </c:pt>
                <c:pt idx="2">
                  <c:v>0.85964912280701755</c:v>
                </c:pt>
                <c:pt idx="3">
                  <c:v>0.8421052631578948</c:v>
                </c:pt>
                <c:pt idx="4">
                  <c:v>0.7767857142857143</c:v>
                </c:pt>
                <c:pt idx="5">
                  <c:v>0.76724137931034475</c:v>
                </c:pt>
                <c:pt idx="6">
                  <c:v>0.71153846153846156</c:v>
                </c:pt>
                <c:pt idx="7">
                  <c:v>0.84260000000000002</c:v>
                </c:pt>
                <c:pt idx="8">
                  <c:v>0.73329999999999995</c:v>
                </c:pt>
                <c:pt idx="9">
                  <c:v>0.64</c:v>
                </c:pt>
                <c:pt idx="10">
                  <c:v>0.69565217391304346</c:v>
                </c:pt>
              </c:numCache>
            </c:numRef>
          </c:val>
          <c:smooth val="0"/>
          <c:extLst>
            <c:ext xmlns:c16="http://schemas.microsoft.com/office/drawing/2014/chart" uri="{C3380CC4-5D6E-409C-BE32-E72D297353CC}">
              <c16:uniqueId val="{00000000-68AE-4CE0-ACFC-96CC94061426}"/>
            </c:ext>
          </c:extLst>
        </c:ser>
        <c:ser>
          <c:idx val="1"/>
          <c:order val="1"/>
          <c:tx>
            <c:strRef>
              <c:f>Entwicklung!$B$204</c:f>
              <c:strCache>
                <c:ptCount val="1"/>
                <c:pt idx="0">
                  <c:v>SPD</c:v>
                </c:pt>
              </c:strCache>
            </c:strRef>
          </c:tx>
          <c:spPr>
            <a:ln w="38100">
              <a:solidFill>
                <a:srgbClr val="FF0000"/>
              </a:solidFill>
              <a:prstDash val="solid"/>
            </a:ln>
          </c:spPr>
          <c:marker>
            <c:symbol val="none"/>
          </c:marker>
          <c:cat>
            <c:numRef>
              <c:f>Entwicklung!$C$202:$M$202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Entwicklung!$C$204:$M$204</c:f>
              <c:numCache>
                <c:formatCode>0.00%</c:formatCode>
                <c:ptCount val="11"/>
                <c:pt idx="0">
                  <c:v>8.2474226804123696E-2</c:v>
                </c:pt>
                <c:pt idx="1">
                  <c:v>0.19259259259259259</c:v>
                </c:pt>
                <c:pt idx="2">
                  <c:v>0.12280701754385966</c:v>
                </c:pt>
                <c:pt idx="3">
                  <c:v>0.14035087719298245</c:v>
                </c:pt>
                <c:pt idx="4">
                  <c:v>0.10714285714285714</c:v>
                </c:pt>
                <c:pt idx="5">
                  <c:v>0.17241379310344829</c:v>
                </c:pt>
                <c:pt idx="6">
                  <c:v>0.16346153846153846</c:v>
                </c:pt>
                <c:pt idx="7">
                  <c:v>7.4099999999999999E-2</c:v>
                </c:pt>
                <c:pt idx="8">
                  <c:v>9.5200000000000007E-2</c:v>
                </c:pt>
                <c:pt idx="9">
                  <c:v>0.28000000000000003</c:v>
                </c:pt>
                <c:pt idx="10">
                  <c:v>0.14130434782608695</c:v>
                </c:pt>
              </c:numCache>
            </c:numRef>
          </c:val>
          <c:smooth val="0"/>
          <c:extLst>
            <c:ext xmlns:c16="http://schemas.microsoft.com/office/drawing/2014/chart" uri="{C3380CC4-5D6E-409C-BE32-E72D297353CC}">
              <c16:uniqueId val="{00000001-68AE-4CE0-ACFC-96CC94061426}"/>
            </c:ext>
          </c:extLst>
        </c:ser>
        <c:ser>
          <c:idx val="2"/>
          <c:order val="2"/>
          <c:tx>
            <c:strRef>
              <c:f>Entwicklung!$B$205</c:f>
              <c:strCache>
                <c:ptCount val="1"/>
                <c:pt idx="0">
                  <c:v>FDP</c:v>
                </c:pt>
              </c:strCache>
            </c:strRef>
          </c:tx>
          <c:spPr>
            <a:ln w="38100">
              <a:solidFill>
                <a:srgbClr val="FFFF00"/>
              </a:solidFill>
              <a:prstDash val="solid"/>
            </a:ln>
          </c:spPr>
          <c:marker>
            <c:symbol val="none"/>
          </c:marker>
          <c:cat>
            <c:numRef>
              <c:f>Entwicklung!$C$202:$M$202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Entwicklung!$C$205:$M$205</c:f>
              <c:numCache>
                <c:formatCode>0.00%</c:formatCode>
                <c:ptCount val="11"/>
                <c:pt idx="1">
                  <c:v>0</c:v>
                </c:pt>
                <c:pt idx="2">
                  <c:v>1.7543859649122806E-2</c:v>
                </c:pt>
                <c:pt idx="3">
                  <c:v>0</c:v>
                </c:pt>
                <c:pt idx="4">
                  <c:v>9.8214285714285712E-2</c:v>
                </c:pt>
                <c:pt idx="5">
                  <c:v>3.4482758620689655E-2</c:v>
                </c:pt>
                <c:pt idx="6">
                  <c:v>9.6153846153846145E-2</c:v>
                </c:pt>
                <c:pt idx="7">
                  <c:v>4.6300000000000001E-2</c:v>
                </c:pt>
                <c:pt idx="8">
                  <c:v>0.12379999999999999</c:v>
                </c:pt>
                <c:pt idx="9">
                  <c:v>7.0000000000000007E-2</c:v>
                </c:pt>
                <c:pt idx="10">
                  <c:v>5.434782608695652E-2</c:v>
                </c:pt>
              </c:numCache>
            </c:numRef>
          </c:val>
          <c:smooth val="0"/>
          <c:extLst>
            <c:ext xmlns:c16="http://schemas.microsoft.com/office/drawing/2014/chart" uri="{C3380CC4-5D6E-409C-BE32-E72D297353CC}">
              <c16:uniqueId val="{00000002-68AE-4CE0-ACFC-96CC94061426}"/>
            </c:ext>
          </c:extLst>
        </c:ser>
        <c:ser>
          <c:idx val="3"/>
          <c:order val="3"/>
          <c:tx>
            <c:strRef>
              <c:f>Entwicklung!$B$206</c:f>
              <c:strCache>
                <c:ptCount val="1"/>
                <c:pt idx="0">
                  <c:v>GRU</c:v>
                </c:pt>
              </c:strCache>
            </c:strRef>
          </c:tx>
          <c:spPr>
            <a:ln w="38100">
              <a:solidFill>
                <a:srgbClr val="339966"/>
              </a:solidFill>
              <a:prstDash val="solid"/>
            </a:ln>
          </c:spPr>
          <c:marker>
            <c:symbol val="none"/>
          </c:marker>
          <c:cat>
            <c:numRef>
              <c:f>Entwicklung!$C$202:$M$202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Entwicklung!$C$206:$M$206</c:f>
              <c:numCache>
                <c:formatCode>0.00%</c:formatCode>
                <c:ptCount val="11"/>
                <c:pt idx="2">
                  <c:v>0</c:v>
                </c:pt>
                <c:pt idx="3">
                  <c:v>1.7543859649122806E-2</c:v>
                </c:pt>
                <c:pt idx="4">
                  <c:v>1.785714285714286E-2</c:v>
                </c:pt>
                <c:pt idx="5">
                  <c:v>2.5862068965517241E-2</c:v>
                </c:pt>
                <c:pt idx="6">
                  <c:v>2.8846153846153844E-2</c:v>
                </c:pt>
                <c:pt idx="7">
                  <c:v>3.7000000000000005E-2</c:v>
                </c:pt>
                <c:pt idx="8">
                  <c:v>4.7600000000000003E-2</c:v>
                </c:pt>
                <c:pt idx="9">
                  <c:v>0.01</c:v>
                </c:pt>
                <c:pt idx="10">
                  <c:v>0.10869565217391304</c:v>
                </c:pt>
              </c:numCache>
            </c:numRef>
          </c:val>
          <c:smooth val="0"/>
          <c:extLst>
            <c:ext xmlns:c16="http://schemas.microsoft.com/office/drawing/2014/chart" uri="{C3380CC4-5D6E-409C-BE32-E72D297353CC}">
              <c16:uniqueId val="{00000003-68AE-4CE0-ACFC-96CC94061426}"/>
            </c:ext>
          </c:extLst>
        </c:ser>
        <c:ser>
          <c:idx val="4"/>
          <c:order val="4"/>
          <c:tx>
            <c:strRef>
              <c:f>Entwicklung!$B$207</c:f>
              <c:strCache>
                <c:ptCount val="1"/>
                <c:pt idx="0">
                  <c:v>UWG</c:v>
                </c:pt>
              </c:strCache>
            </c:strRef>
          </c:tx>
          <c:spPr>
            <a:ln w="38100">
              <a:solidFill>
                <a:srgbClr val="808080"/>
              </a:solidFill>
              <a:prstDash val="solid"/>
            </a:ln>
          </c:spPr>
          <c:marker>
            <c:symbol val="none"/>
          </c:marker>
          <c:cat>
            <c:numRef>
              <c:f>Entwicklung!$C$202:$M$202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Entwicklung!$C$207:$M$207</c:f>
              <c:numCache>
                <c:formatCode>0.00%</c:formatCode>
                <c:ptCount val="11"/>
                <c:pt idx="0">
                  <c:v>3.0927835051546393E-2</c:v>
                </c:pt>
                <c:pt idx="1">
                  <c:v>0</c:v>
                </c:pt>
              </c:numCache>
            </c:numRef>
          </c:val>
          <c:smooth val="0"/>
          <c:extLst>
            <c:ext xmlns:c16="http://schemas.microsoft.com/office/drawing/2014/chart" uri="{C3380CC4-5D6E-409C-BE32-E72D297353CC}">
              <c16:uniqueId val="{00000004-68AE-4CE0-ACFC-96CC94061426}"/>
            </c:ext>
          </c:extLst>
        </c:ser>
        <c:dLbls>
          <c:showLegendKey val="0"/>
          <c:showVal val="0"/>
          <c:showCatName val="0"/>
          <c:showSerName val="0"/>
          <c:showPercent val="0"/>
          <c:showBubbleSize val="0"/>
        </c:dLbls>
        <c:smooth val="0"/>
        <c:axId val="158237824"/>
        <c:axId val="158239360"/>
      </c:lineChart>
      <c:catAx>
        <c:axId val="158237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239360"/>
        <c:crosses val="autoZero"/>
        <c:auto val="1"/>
        <c:lblAlgn val="ctr"/>
        <c:lblOffset val="100"/>
        <c:tickLblSkip val="1"/>
        <c:tickMarkSkip val="1"/>
        <c:noMultiLvlLbl val="0"/>
      </c:catAx>
      <c:valAx>
        <c:axId val="158239360"/>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237824"/>
        <c:crosses val="autoZero"/>
        <c:crossBetween val="between"/>
      </c:valAx>
      <c:spPr>
        <a:solidFill>
          <a:srgbClr val="C0C0C0"/>
        </a:solidFill>
        <a:ln w="12700">
          <a:solidFill>
            <a:srgbClr val="808080"/>
          </a:solidFill>
          <a:prstDash val="solid"/>
        </a:ln>
      </c:spPr>
    </c:plotArea>
    <c:legend>
      <c:legendPos val="r"/>
      <c:layout>
        <c:manualLayout>
          <c:xMode val="edge"/>
          <c:yMode val="edge"/>
          <c:x val="0.84288203930910888"/>
          <c:y val="0.29589159845194152"/>
          <c:w val="0.14075311724385117"/>
          <c:h val="0.345206864860598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34941950736435"/>
          <c:y val="8.9918286039109716E-2"/>
          <c:w val="0.69983867958212442"/>
          <c:h val="0.75476864341919403"/>
        </c:manualLayout>
      </c:layout>
      <c:lineChart>
        <c:grouping val="standard"/>
        <c:varyColors val="0"/>
        <c:ser>
          <c:idx val="0"/>
          <c:order val="0"/>
          <c:tx>
            <c:strRef>
              <c:f>Entwicklung!$B$228</c:f>
              <c:strCache>
                <c:ptCount val="1"/>
                <c:pt idx="0">
                  <c:v>CDU</c:v>
                </c:pt>
              </c:strCache>
            </c:strRef>
          </c:tx>
          <c:spPr>
            <a:ln w="38100">
              <a:solidFill>
                <a:srgbClr val="000000"/>
              </a:solidFill>
              <a:prstDash val="solid"/>
            </a:ln>
          </c:spPr>
          <c:marker>
            <c:symbol val="none"/>
          </c:marker>
          <c:cat>
            <c:numRef>
              <c:f>Entwicklung!$C$227:$M$227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Entwicklung!$C$228:$M$228</c:f>
              <c:numCache>
                <c:formatCode>0.00%</c:formatCode>
                <c:ptCount val="11"/>
                <c:pt idx="0">
                  <c:v>0.70238095238095244</c:v>
                </c:pt>
                <c:pt idx="1">
                  <c:v>0.78888888888888886</c:v>
                </c:pt>
                <c:pt idx="2">
                  <c:v>0.76836158192090398</c:v>
                </c:pt>
                <c:pt idx="3">
                  <c:v>0.73913043478260876</c:v>
                </c:pt>
                <c:pt idx="4">
                  <c:v>0.74857142857142867</c:v>
                </c:pt>
                <c:pt idx="5">
                  <c:v>0.70930232558139539</c:v>
                </c:pt>
                <c:pt idx="6">
                  <c:v>0.66013071895424846</c:v>
                </c:pt>
                <c:pt idx="7">
                  <c:v>0.7712</c:v>
                </c:pt>
                <c:pt idx="8">
                  <c:v>0.73119999999999996</c:v>
                </c:pt>
                <c:pt idx="9">
                  <c:v>0.77235772357723576</c:v>
                </c:pt>
                <c:pt idx="10">
                  <c:v>0.68888888888888888</c:v>
                </c:pt>
              </c:numCache>
            </c:numRef>
          </c:val>
          <c:smooth val="0"/>
          <c:extLst>
            <c:ext xmlns:c16="http://schemas.microsoft.com/office/drawing/2014/chart" uri="{C3380CC4-5D6E-409C-BE32-E72D297353CC}">
              <c16:uniqueId val="{00000000-DB57-41D5-B377-FF7735E27E80}"/>
            </c:ext>
          </c:extLst>
        </c:ser>
        <c:ser>
          <c:idx val="1"/>
          <c:order val="1"/>
          <c:tx>
            <c:strRef>
              <c:f>Entwicklung!$B$229</c:f>
              <c:strCache>
                <c:ptCount val="1"/>
                <c:pt idx="0">
                  <c:v>SPD</c:v>
                </c:pt>
              </c:strCache>
            </c:strRef>
          </c:tx>
          <c:spPr>
            <a:ln w="38100">
              <a:solidFill>
                <a:srgbClr val="FF0000"/>
              </a:solidFill>
              <a:prstDash val="solid"/>
            </a:ln>
          </c:spPr>
          <c:marker>
            <c:symbol val="none"/>
          </c:marker>
          <c:cat>
            <c:numRef>
              <c:f>Entwicklung!$C$227:$M$227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Entwicklung!$C$229:$M$229</c:f>
              <c:numCache>
                <c:formatCode>0.00%</c:formatCode>
                <c:ptCount val="11"/>
                <c:pt idx="0">
                  <c:v>0.27380952380952378</c:v>
                </c:pt>
                <c:pt idx="1">
                  <c:v>0.21111111111111111</c:v>
                </c:pt>
                <c:pt idx="2">
                  <c:v>0.20338983050847456</c:v>
                </c:pt>
                <c:pt idx="3">
                  <c:v>0.21118012422360249</c:v>
                </c:pt>
                <c:pt idx="4">
                  <c:v>0.15428571428571428</c:v>
                </c:pt>
                <c:pt idx="5">
                  <c:v>0.23255813953488372</c:v>
                </c:pt>
                <c:pt idx="6">
                  <c:v>0.25490196078431371</c:v>
                </c:pt>
                <c:pt idx="7">
                  <c:v>0.16339999999999999</c:v>
                </c:pt>
                <c:pt idx="8">
                  <c:v>9.3799999999999994E-2</c:v>
                </c:pt>
                <c:pt idx="9">
                  <c:v>0.10569105691056911</c:v>
                </c:pt>
                <c:pt idx="10">
                  <c:v>4.4444444444444446E-2</c:v>
                </c:pt>
              </c:numCache>
            </c:numRef>
          </c:val>
          <c:smooth val="0"/>
          <c:extLst>
            <c:ext xmlns:c16="http://schemas.microsoft.com/office/drawing/2014/chart" uri="{C3380CC4-5D6E-409C-BE32-E72D297353CC}">
              <c16:uniqueId val="{00000001-DB57-41D5-B377-FF7735E27E80}"/>
            </c:ext>
          </c:extLst>
        </c:ser>
        <c:ser>
          <c:idx val="2"/>
          <c:order val="2"/>
          <c:tx>
            <c:strRef>
              <c:f>Entwicklung!$B$230</c:f>
              <c:strCache>
                <c:ptCount val="1"/>
                <c:pt idx="0">
                  <c:v>FDP</c:v>
                </c:pt>
              </c:strCache>
            </c:strRef>
          </c:tx>
          <c:spPr>
            <a:ln w="38100">
              <a:solidFill>
                <a:srgbClr val="FFFF00"/>
              </a:solidFill>
              <a:prstDash val="solid"/>
            </a:ln>
          </c:spPr>
          <c:marker>
            <c:symbol val="none"/>
          </c:marker>
          <c:cat>
            <c:numRef>
              <c:f>Entwicklung!$C$227:$M$227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Entwicklung!$C$230:$M$230</c:f>
              <c:numCache>
                <c:formatCode>0.00%</c:formatCode>
                <c:ptCount val="11"/>
                <c:pt idx="1">
                  <c:v>0</c:v>
                </c:pt>
                <c:pt idx="2">
                  <c:v>2.8248587570621472E-2</c:v>
                </c:pt>
                <c:pt idx="3">
                  <c:v>0</c:v>
                </c:pt>
                <c:pt idx="4">
                  <c:v>6.2857142857142861E-2</c:v>
                </c:pt>
                <c:pt idx="5">
                  <c:v>1.7441860465116279E-2</c:v>
                </c:pt>
                <c:pt idx="6">
                  <c:v>6.535947712418301E-2</c:v>
                </c:pt>
                <c:pt idx="7">
                  <c:v>6.54E-2</c:v>
                </c:pt>
                <c:pt idx="8">
                  <c:v>0.14380000000000001</c:v>
                </c:pt>
                <c:pt idx="9">
                  <c:v>0.10569105691056911</c:v>
                </c:pt>
                <c:pt idx="10">
                  <c:v>0.21481481481481482</c:v>
                </c:pt>
              </c:numCache>
            </c:numRef>
          </c:val>
          <c:smooth val="0"/>
          <c:extLst>
            <c:ext xmlns:c16="http://schemas.microsoft.com/office/drawing/2014/chart" uri="{C3380CC4-5D6E-409C-BE32-E72D297353CC}">
              <c16:uniqueId val="{00000002-DB57-41D5-B377-FF7735E27E80}"/>
            </c:ext>
          </c:extLst>
        </c:ser>
        <c:ser>
          <c:idx val="3"/>
          <c:order val="3"/>
          <c:tx>
            <c:strRef>
              <c:f>Entwicklung!$B$231</c:f>
              <c:strCache>
                <c:ptCount val="1"/>
                <c:pt idx="0">
                  <c:v>GRU</c:v>
                </c:pt>
              </c:strCache>
            </c:strRef>
          </c:tx>
          <c:spPr>
            <a:ln w="38100">
              <a:solidFill>
                <a:srgbClr val="339966"/>
              </a:solidFill>
              <a:prstDash val="solid"/>
            </a:ln>
          </c:spPr>
          <c:marker>
            <c:symbol val="none"/>
          </c:marker>
          <c:cat>
            <c:numRef>
              <c:f>Entwicklung!$C$227:$M$227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Entwicklung!$C$231:$M$231</c:f>
              <c:numCache>
                <c:formatCode>0.00%</c:formatCode>
                <c:ptCount val="11"/>
                <c:pt idx="2">
                  <c:v>0</c:v>
                </c:pt>
                <c:pt idx="3">
                  <c:v>4.9689440993788817E-2</c:v>
                </c:pt>
                <c:pt idx="4">
                  <c:v>3.428571428571428E-2</c:v>
                </c:pt>
                <c:pt idx="5">
                  <c:v>4.0697674418604654E-2</c:v>
                </c:pt>
                <c:pt idx="6">
                  <c:v>1.9607843137254902E-2</c:v>
                </c:pt>
                <c:pt idx="7">
                  <c:v>0</c:v>
                </c:pt>
                <c:pt idx="8">
                  <c:v>3.1199999999999999E-2</c:v>
                </c:pt>
                <c:pt idx="9">
                  <c:v>1.6260162601626018E-2</c:v>
                </c:pt>
                <c:pt idx="10">
                  <c:v>5.185185185185185E-2</c:v>
                </c:pt>
              </c:numCache>
            </c:numRef>
          </c:val>
          <c:smooth val="0"/>
          <c:extLst>
            <c:ext xmlns:c16="http://schemas.microsoft.com/office/drawing/2014/chart" uri="{C3380CC4-5D6E-409C-BE32-E72D297353CC}">
              <c16:uniqueId val="{00000003-DB57-41D5-B377-FF7735E27E80}"/>
            </c:ext>
          </c:extLst>
        </c:ser>
        <c:ser>
          <c:idx val="4"/>
          <c:order val="4"/>
          <c:tx>
            <c:strRef>
              <c:f>Entwicklung!$B$232</c:f>
              <c:strCache>
                <c:ptCount val="1"/>
                <c:pt idx="0">
                  <c:v>UWG</c:v>
                </c:pt>
              </c:strCache>
            </c:strRef>
          </c:tx>
          <c:spPr>
            <a:ln w="38100">
              <a:solidFill>
                <a:srgbClr val="808080"/>
              </a:solidFill>
              <a:prstDash val="solid"/>
            </a:ln>
          </c:spPr>
          <c:marker>
            <c:symbol val="none"/>
          </c:marker>
          <c:cat>
            <c:numRef>
              <c:f>Entwicklung!$C$227:$M$227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Entwicklung!$C$232:$M$232</c:f>
              <c:numCache>
                <c:formatCode>0.00%</c:formatCode>
                <c:ptCount val="11"/>
                <c:pt idx="0">
                  <c:v>2.3809523809523808E-2</c:v>
                </c:pt>
                <c:pt idx="1">
                  <c:v>0</c:v>
                </c:pt>
              </c:numCache>
            </c:numRef>
          </c:val>
          <c:smooth val="0"/>
          <c:extLst>
            <c:ext xmlns:c16="http://schemas.microsoft.com/office/drawing/2014/chart" uri="{C3380CC4-5D6E-409C-BE32-E72D297353CC}">
              <c16:uniqueId val="{00000004-DB57-41D5-B377-FF7735E27E80}"/>
            </c:ext>
          </c:extLst>
        </c:ser>
        <c:dLbls>
          <c:showLegendKey val="0"/>
          <c:showVal val="0"/>
          <c:showCatName val="0"/>
          <c:showSerName val="0"/>
          <c:showPercent val="0"/>
          <c:showBubbleSize val="0"/>
        </c:dLbls>
        <c:smooth val="0"/>
        <c:axId val="158367104"/>
        <c:axId val="158381184"/>
      </c:lineChart>
      <c:catAx>
        <c:axId val="158367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381184"/>
        <c:crosses val="autoZero"/>
        <c:auto val="1"/>
        <c:lblAlgn val="ctr"/>
        <c:lblOffset val="100"/>
        <c:tickLblSkip val="1"/>
        <c:tickMarkSkip val="1"/>
        <c:noMultiLvlLbl val="0"/>
      </c:catAx>
      <c:valAx>
        <c:axId val="158381184"/>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367104"/>
        <c:crosses val="autoZero"/>
        <c:crossBetween val="between"/>
      </c:valAx>
      <c:spPr>
        <a:solidFill>
          <a:srgbClr val="C0C0C0"/>
        </a:solidFill>
        <a:ln w="12700">
          <a:solidFill>
            <a:srgbClr val="808080"/>
          </a:solidFill>
          <a:prstDash val="solid"/>
        </a:ln>
      </c:spPr>
    </c:plotArea>
    <c:legend>
      <c:legendPos val="r"/>
      <c:layout>
        <c:manualLayout>
          <c:xMode val="edge"/>
          <c:yMode val="edge"/>
          <c:x val="0.84339533180409842"/>
          <c:y val="0.29700282358372615"/>
          <c:w val="0.14029400103511117"/>
          <c:h val="0.3433243648766010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34941950736435"/>
          <c:y val="8.9431042234082311E-2"/>
          <c:w val="0.69983867958212442"/>
          <c:h val="0.75609881161542314"/>
        </c:manualLayout>
      </c:layout>
      <c:lineChart>
        <c:grouping val="standard"/>
        <c:varyColors val="0"/>
        <c:ser>
          <c:idx val="0"/>
          <c:order val="0"/>
          <c:tx>
            <c:strRef>
              <c:f>Entwicklung!$B$253</c:f>
              <c:strCache>
                <c:ptCount val="1"/>
                <c:pt idx="0">
                  <c:v>CDU</c:v>
                </c:pt>
              </c:strCache>
            </c:strRef>
          </c:tx>
          <c:spPr>
            <a:ln w="38100">
              <a:solidFill>
                <a:srgbClr val="000000"/>
              </a:solidFill>
              <a:prstDash val="solid"/>
            </a:ln>
          </c:spPr>
          <c:marker>
            <c:symbol val="none"/>
          </c:marker>
          <c:cat>
            <c:numRef>
              <c:f>Entwicklung!$C$252:$M$252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Entwicklung!$C$253:$M$253</c:f>
              <c:numCache>
                <c:formatCode>0.00%</c:formatCode>
                <c:ptCount val="11"/>
                <c:pt idx="0">
                  <c:v>0.65271966527196656</c:v>
                </c:pt>
                <c:pt idx="1">
                  <c:v>0.82857142857142863</c:v>
                </c:pt>
                <c:pt idx="2">
                  <c:v>0.69421487603305787</c:v>
                </c:pt>
                <c:pt idx="3">
                  <c:v>0.7</c:v>
                </c:pt>
                <c:pt idx="4">
                  <c:v>0.69980506822612087</c:v>
                </c:pt>
                <c:pt idx="5">
                  <c:v>0.57679738562091498</c:v>
                </c:pt>
                <c:pt idx="6">
                  <c:v>0.49530956848030017</c:v>
                </c:pt>
                <c:pt idx="7">
                  <c:v>0.42799999999999999</c:v>
                </c:pt>
                <c:pt idx="8">
                  <c:v>0.64908722109533468</c:v>
                </c:pt>
                <c:pt idx="9">
                  <c:v>0.67667436489607391</c:v>
                </c:pt>
                <c:pt idx="10">
                  <c:v>0.73364485981308414</c:v>
                </c:pt>
              </c:numCache>
            </c:numRef>
          </c:val>
          <c:smooth val="0"/>
          <c:extLst>
            <c:ext xmlns:c16="http://schemas.microsoft.com/office/drawing/2014/chart" uri="{C3380CC4-5D6E-409C-BE32-E72D297353CC}">
              <c16:uniqueId val="{00000000-DA36-4CDC-B744-236F6AD39F76}"/>
            </c:ext>
          </c:extLst>
        </c:ser>
        <c:ser>
          <c:idx val="1"/>
          <c:order val="1"/>
          <c:tx>
            <c:strRef>
              <c:f>Entwicklung!$B$254</c:f>
              <c:strCache>
                <c:ptCount val="1"/>
                <c:pt idx="0">
                  <c:v>SPD</c:v>
                </c:pt>
              </c:strCache>
            </c:strRef>
          </c:tx>
          <c:spPr>
            <a:ln w="38100">
              <a:solidFill>
                <a:srgbClr val="FF0000"/>
              </a:solidFill>
              <a:prstDash val="solid"/>
            </a:ln>
          </c:spPr>
          <c:marker>
            <c:symbol val="none"/>
          </c:marker>
          <c:cat>
            <c:numRef>
              <c:f>Entwicklung!$C$252:$M$252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Entwicklung!$C$254:$M$254</c:f>
              <c:numCache>
                <c:formatCode>0.00%</c:formatCode>
                <c:ptCount val="11"/>
                <c:pt idx="0">
                  <c:v>0.12552301255230125</c:v>
                </c:pt>
                <c:pt idx="1">
                  <c:v>0.17142857142857143</c:v>
                </c:pt>
                <c:pt idx="2">
                  <c:v>0.24793388429752067</c:v>
                </c:pt>
                <c:pt idx="3">
                  <c:v>0.21132075471698111</c:v>
                </c:pt>
                <c:pt idx="4">
                  <c:v>0.15984405458089668</c:v>
                </c:pt>
                <c:pt idx="5">
                  <c:v>0.2107843137254902</c:v>
                </c:pt>
                <c:pt idx="6">
                  <c:v>0.20075046904315197</c:v>
                </c:pt>
                <c:pt idx="7">
                  <c:v>0.16200000000000001</c:v>
                </c:pt>
                <c:pt idx="8">
                  <c:v>9.9391480730223122E-2</c:v>
                </c:pt>
                <c:pt idx="9">
                  <c:v>0.15704387990762125</c:v>
                </c:pt>
                <c:pt idx="10">
                  <c:v>0.11682242990654206</c:v>
                </c:pt>
              </c:numCache>
            </c:numRef>
          </c:val>
          <c:smooth val="0"/>
          <c:extLst>
            <c:ext xmlns:c16="http://schemas.microsoft.com/office/drawing/2014/chart" uri="{C3380CC4-5D6E-409C-BE32-E72D297353CC}">
              <c16:uniqueId val="{00000001-DA36-4CDC-B744-236F6AD39F76}"/>
            </c:ext>
          </c:extLst>
        </c:ser>
        <c:ser>
          <c:idx val="2"/>
          <c:order val="2"/>
          <c:tx>
            <c:strRef>
              <c:f>Entwicklung!$B$255</c:f>
              <c:strCache>
                <c:ptCount val="1"/>
                <c:pt idx="0">
                  <c:v>FDP</c:v>
                </c:pt>
              </c:strCache>
            </c:strRef>
          </c:tx>
          <c:spPr>
            <a:ln w="38100">
              <a:solidFill>
                <a:srgbClr val="FFFF00"/>
              </a:solidFill>
              <a:prstDash val="solid"/>
            </a:ln>
          </c:spPr>
          <c:marker>
            <c:symbol val="none"/>
          </c:marker>
          <c:cat>
            <c:numRef>
              <c:f>Entwicklung!$C$252:$M$252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Entwicklung!$C$255:$M$255</c:f>
              <c:numCache>
                <c:formatCode>0.00%</c:formatCode>
                <c:ptCount val="11"/>
                <c:pt idx="1">
                  <c:v>0</c:v>
                </c:pt>
                <c:pt idx="2">
                  <c:v>5.7851239669421489E-2</c:v>
                </c:pt>
                <c:pt idx="3">
                  <c:v>0</c:v>
                </c:pt>
                <c:pt idx="4">
                  <c:v>3.8986354775828458E-2</c:v>
                </c:pt>
                <c:pt idx="5">
                  <c:v>6.8627450980392149E-2</c:v>
                </c:pt>
                <c:pt idx="6">
                  <c:v>7.5046904315197005E-2</c:v>
                </c:pt>
                <c:pt idx="7">
                  <c:v>8.8000000000000009E-2</c:v>
                </c:pt>
                <c:pt idx="8">
                  <c:v>0.11967545638945233</c:v>
                </c:pt>
                <c:pt idx="9">
                  <c:v>5.7736720554272515E-2</c:v>
                </c:pt>
                <c:pt idx="10">
                  <c:v>3.0373831775700934E-2</c:v>
                </c:pt>
              </c:numCache>
            </c:numRef>
          </c:val>
          <c:smooth val="0"/>
          <c:extLst>
            <c:ext xmlns:c16="http://schemas.microsoft.com/office/drawing/2014/chart" uri="{C3380CC4-5D6E-409C-BE32-E72D297353CC}">
              <c16:uniqueId val="{00000002-DA36-4CDC-B744-236F6AD39F76}"/>
            </c:ext>
          </c:extLst>
        </c:ser>
        <c:ser>
          <c:idx val="3"/>
          <c:order val="3"/>
          <c:tx>
            <c:strRef>
              <c:f>Entwicklung!$B$256</c:f>
              <c:strCache>
                <c:ptCount val="1"/>
                <c:pt idx="0">
                  <c:v>GRU</c:v>
                </c:pt>
              </c:strCache>
            </c:strRef>
          </c:tx>
          <c:spPr>
            <a:ln w="38100">
              <a:solidFill>
                <a:srgbClr val="339966"/>
              </a:solidFill>
              <a:prstDash val="solid"/>
            </a:ln>
          </c:spPr>
          <c:marker>
            <c:symbol val="none"/>
          </c:marker>
          <c:cat>
            <c:numRef>
              <c:f>Entwicklung!$C$252:$M$252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Entwicklung!$C$256:$M$256</c:f>
              <c:numCache>
                <c:formatCode>0.00%</c:formatCode>
                <c:ptCount val="11"/>
                <c:pt idx="2">
                  <c:v>0</c:v>
                </c:pt>
                <c:pt idx="3">
                  <c:v>8.8679245283018862E-2</c:v>
                </c:pt>
                <c:pt idx="4">
                  <c:v>0.101364522417154</c:v>
                </c:pt>
                <c:pt idx="5">
                  <c:v>0.14379084967320263</c:v>
                </c:pt>
                <c:pt idx="6">
                  <c:v>0.22889305816135086</c:v>
                </c:pt>
                <c:pt idx="7">
                  <c:v>0.32200000000000001</c:v>
                </c:pt>
                <c:pt idx="8">
                  <c:v>0.13184584178498987</c:v>
                </c:pt>
                <c:pt idx="9">
                  <c:v>0.10854503464203233</c:v>
                </c:pt>
                <c:pt idx="10">
                  <c:v>0.1191588785046729</c:v>
                </c:pt>
              </c:numCache>
            </c:numRef>
          </c:val>
          <c:smooth val="0"/>
          <c:extLst>
            <c:ext xmlns:c16="http://schemas.microsoft.com/office/drawing/2014/chart" uri="{C3380CC4-5D6E-409C-BE32-E72D297353CC}">
              <c16:uniqueId val="{00000003-DA36-4CDC-B744-236F6AD39F76}"/>
            </c:ext>
          </c:extLst>
        </c:ser>
        <c:ser>
          <c:idx val="4"/>
          <c:order val="4"/>
          <c:tx>
            <c:strRef>
              <c:f>Entwicklung!$B$257</c:f>
              <c:strCache>
                <c:ptCount val="1"/>
                <c:pt idx="0">
                  <c:v>UWG</c:v>
                </c:pt>
              </c:strCache>
            </c:strRef>
          </c:tx>
          <c:spPr>
            <a:ln w="38100">
              <a:solidFill>
                <a:srgbClr val="808080"/>
              </a:solidFill>
              <a:prstDash val="solid"/>
            </a:ln>
          </c:spPr>
          <c:marker>
            <c:symbol val="none"/>
          </c:marker>
          <c:cat>
            <c:numRef>
              <c:f>Entwicklung!$C$252:$M$252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Entwicklung!$C$257:$M$257</c:f>
              <c:numCache>
                <c:formatCode>0.00%</c:formatCode>
                <c:ptCount val="11"/>
                <c:pt idx="0">
                  <c:v>0.22175732217573224</c:v>
                </c:pt>
                <c:pt idx="1">
                  <c:v>0</c:v>
                </c:pt>
              </c:numCache>
            </c:numRef>
          </c:val>
          <c:smooth val="0"/>
          <c:extLst>
            <c:ext xmlns:c16="http://schemas.microsoft.com/office/drawing/2014/chart" uri="{C3380CC4-5D6E-409C-BE32-E72D297353CC}">
              <c16:uniqueId val="{00000004-DA36-4CDC-B744-236F6AD39F76}"/>
            </c:ext>
          </c:extLst>
        </c:ser>
        <c:dLbls>
          <c:showLegendKey val="0"/>
          <c:showVal val="0"/>
          <c:showCatName val="0"/>
          <c:showSerName val="0"/>
          <c:showPercent val="0"/>
          <c:showBubbleSize val="0"/>
        </c:dLbls>
        <c:smooth val="0"/>
        <c:axId val="158426624"/>
        <c:axId val="158428160"/>
      </c:lineChart>
      <c:catAx>
        <c:axId val="158426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428160"/>
        <c:crosses val="autoZero"/>
        <c:auto val="1"/>
        <c:lblAlgn val="ctr"/>
        <c:lblOffset val="100"/>
        <c:tickLblSkip val="1"/>
        <c:tickMarkSkip val="1"/>
        <c:noMultiLvlLbl val="0"/>
      </c:catAx>
      <c:valAx>
        <c:axId val="158428160"/>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426624"/>
        <c:crosses val="autoZero"/>
        <c:crossBetween val="between"/>
      </c:valAx>
      <c:spPr>
        <a:solidFill>
          <a:srgbClr val="C0C0C0"/>
        </a:solidFill>
        <a:ln w="12700">
          <a:solidFill>
            <a:srgbClr val="808080"/>
          </a:solidFill>
          <a:prstDash val="solid"/>
        </a:ln>
      </c:spPr>
    </c:plotArea>
    <c:legend>
      <c:legendPos val="r"/>
      <c:layout>
        <c:manualLayout>
          <c:xMode val="edge"/>
          <c:yMode val="edge"/>
          <c:x val="0.84339533180409842"/>
          <c:y val="0.29810347411360766"/>
          <c:w val="0.14029400103511117"/>
          <c:h val="0.3414639794392233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75334326278353"/>
          <c:y val="8.9189395166598337E-2"/>
          <c:w val="0.70129925719363329"/>
          <c:h val="0.75675850444386472"/>
        </c:manualLayout>
      </c:layout>
      <c:lineChart>
        <c:grouping val="standard"/>
        <c:varyColors val="0"/>
        <c:ser>
          <c:idx val="0"/>
          <c:order val="0"/>
          <c:tx>
            <c:strRef>
              <c:f>Entwicklung!$B$278</c:f>
              <c:strCache>
                <c:ptCount val="1"/>
                <c:pt idx="0">
                  <c:v>CDU</c:v>
                </c:pt>
              </c:strCache>
            </c:strRef>
          </c:tx>
          <c:spPr>
            <a:ln w="38100">
              <a:solidFill>
                <a:srgbClr val="000000"/>
              </a:solidFill>
              <a:prstDash val="solid"/>
            </a:ln>
          </c:spPr>
          <c:marker>
            <c:symbol val="none"/>
          </c:marker>
          <c:cat>
            <c:numRef>
              <c:f>Entwicklung!$C$277:$M$277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Entwicklung!$C$278:$M$278</c:f>
              <c:numCache>
                <c:formatCode>0.00%</c:formatCode>
                <c:ptCount val="11"/>
                <c:pt idx="0">
                  <c:v>0.51399491094147587</c:v>
                </c:pt>
                <c:pt idx="1">
                  <c:v>0.47714285714285715</c:v>
                </c:pt>
                <c:pt idx="2">
                  <c:v>0.43835616438356162</c:v>
                </c:pt>
                <c:pt idx="3">
                  <c:v>0.42319277108433739</c:v>
                </c:pt>
                <c:pt idx="4">
                  <c:v>0.40438871473354232</c:v>
                </c:pt>
                <c:pt idx="5">
                  <c:v>0.32670454545454547</c:v>
                </c:pt>
                <c:pt idx="6">
                  <c:v>0.51282051282051289</c:v>
                </c:pt>
                <c:pt idx="7">
                  <c:v>0.43990000000000001</c:v>
                </c:pt>
                <c:pt idx="8">
                  <c:v>0.3783783783783784</c:v>
                </c:pt>
                <c:pt idx="9">
                  <c:v>0.4871060171919771</c:v>
                </c:pt>
                <c:pt idx="10">
                  <c:v>0.54500000000000004</c:v>
                </c:pt>
              </c:numCache>
            </c:numRef>
          </c:val>
          <c:smooth val="0"/>
          <c:extLst>
            <c:ext xmlns:c16="http://schemas.microsoft.com/office/drawing/2014/chart" uri="{C3380CC4-5D6E-409C-BE32-E72D297353CC}">
              <c16:uniqueId val="{00000000-370C-4FB9-B8FE-B54483B813F5}"/>
            </c:ext>
          </c:extLst>
        </c:ser>
        <c:ser>
          <c:idx val="1"/>
          <c:order val="1"/>
          <c:tx>
            <c:strRef>
              <c:f>Entwicklung!$B$279</c:f>
              <c:strCache>
                <c:ptCount val="1"/>
                <c:pt idx="0">
                  <c:v>SPD</c:v>
                </c:pt>
              </c:strCache>
            </c:strRef>
          </c:tx>
          <c:spPr>
            <a:ln w="38100">
              <a:solidFill>
                <a:srgbClr val="FF0000"/>
              </a:solidFill>
              <a:prstDash val="solid"/>
            </a:ln>
          </c:spPr>
          <c:marker>
            <c:symbol val="none"/>
          </c:marker>
          <c:cat>
            <c:numRef>
              <c:f>Entwicklung!$C$277:$M$277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Entwicklung!$C$279:$M$279</c:f>
              <c:numCache>
                <c:formatCode>0.00%</c:formatCode>
                <c:ptCount val="11"/>
                <c:pt idx="0">
                  <c:v>0.4020356234096692</c:v>
                </c:pt>
                <c:pt idx="1">
                  <c:v>0.5228571428571428</c:v>
                </c:pt>
                <c:pt idx="2">
                  <c:v>0.53576864535768642</c:v>
                </c:pt>
                <c:pt idx="3">
                  <c:v>0.53012048192771077</c:v>
                </c:pt>
                <c:pt idx="4">
                  <c:v>0.47178683385579939</c:v>
                </c:pt>
                <c:pt idx="5">
                  <c:v>0.35085227272727271</c:v>
                </c:pt>
                <c:pt idx="6">
                  <c:v>0.36996336996336993</c:v>
                </c:pt>
                <c:pt idx="7">
                  <c:v>0.36820000000000003</c:v>
                </c:pt>
                <c:pt idx="8">
                  <c:v>0.38063063063063063</c:v>
                </c:pt>
                <c:pt idx="9">
                  <c:v>0.25787965616045844</c:v>
                </c:pt>
                <c:pt idx="10">
                  <c:v>0.15</c:v>
                </c:pt>
              </c:numCache>
            </c:numRef>
          </c:val>
          <c:smooth val="0"/>
          <c:extLst>
            <c:ext xmlns:c16="http://schemas.microsoft.com/office/drawing/2014/chart" uri="{C3380CC4-5D6E-409C-BE32-E72D297353CC}">
              <c16:uniqueId val="{00000001-370C-4FB9-B8FE-B54483B813F5}"/>
            </c:ext>
          </c:extLst>
        </c:ser>
        <c:ser>
          <c:idx val="2"/>
          <c:order val="2"/>
          <c:tx>
            <c:strRef>
              <c:f>Entwicklung!$B$280</c:f>
              <c:strCache>
                <c:ptCount val="1"/>
                <c:pt idx="0">
                  <c:v>FDP</c:v>
                </c:pt>
              </c:strCache>
            </c:strRef>
          </c:tx>
          <c:spPr>
            <a:ln w="38100">
              <a:solidFill>
                <a:srgbClr val="FFFF00"/>
              </a:solidFill>
              <a:prstDash val="solid"/>
            </a:ln>
          </c:spPr>
          <c:marker>
            <c:symbol val="none"/>
          </c:marker>
          <c:cat>
            <c:numRef>
              <c:f>Entwicklung!$C$277:$M$277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Entwicklung!$C$280:$M$280</c:f>
              <c:numCache>
                <c:formatCode>0.00%</c:formatCode>
                <c:ptCount val="11"/>
                <c:pt idx="1">
                  <c:v>0</c:v>
                </c:pt>
                <c:pt idx="2">
                  <c:v>2.5875190258751905E-2</c:v>
                </c:pt>
                <c:pt idx="3">
                  <c:v>0</c:v>
                </c:pt>
                <c:pt idx="4">
                  <c:v>6.2695924764890276E-2</c:v>
                </c:pt>
                <c:pt idx="5">
                  <c:v>0.27840909090909088</c:v>
                </c:pt>
                <c:pt idx="6">
                  <c:v>8.9743589743589744E-2</c:v>
                </c:pt>
                <c:pt idx="7">
                  <c:v>0.157</c:v>
                </c:pt>
                <c:pt idx="8">
                  <c:v>0.16891891891891891</c:v>
                </c:pt>
                <c:pt idx="9">
                  <c:v>0.1346704871060172</c:v>
                </c:pt>
                <c:pt idx="10">
                  <c:v>0.13750000000000001</c:v>
                </c:pt>
              </c:numCache>
            </c:numRef>
          </c:val>
          <c:smooth val="0"/>
          <c:extLst>
            <c:ext xmlns:c16="http://schemas.microsoft.com/office/drawing/2014/chart" uri="{C3380CC4-5D6E-409C-BE32-E72D297353CC}">
              <c16:uniqueId val="{00000002-370C-4FB9-B8FE-B54483B813F5}"/>
            </c:ext>
          </c:extLst>
        </c:ser>
        <c:ser>
          <c:idx val="3"/>
          <c:order val="3"/>
          <c:tx>
            <c:strRef>
              <c:f>Entwicklung!$B$281</c:f>
              <c:strCache>
                <c:ptCount val="1"/>
                <c:pt idx="0">
                  <c:v>GRU</c:v>
                </c:pt>
              </c:strCache>
            </c:strRef>
          </c:tx>
          <c:spPr>
            <a:ln w="38100">
              <a:solidFill>
                <a:srgbClr val="339966"/>
              </a:solidFill>
              <a:prstDash val="solid"/>
            </a:ln>
          </c:spPr>
          <c:marker>
            <c:symbol val="none"/>
          </c:marker>
          <c:cat>
            <c:numRef>
              <c:f>Entwicklung!$C$277:$M$277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Entwicklung!$C$281:$M$281</c:f>
              <c:numCache>
                <c:formatCode>0.00%</c:formatCode>
                <c:ptCount val="11"/>
                <c:pt idx="2">
                  <c:v>0</c:v>
                </c:pt>
                <c:pt idx="3">
                  <c:v>4.6686746987951812E-2</c:v>
                </c:pt>
                <c:pt idx="4">
                  <c:v>6.1128526645768025E-2</c:v>
                </c:pt>
                <c:pt idx="5">
                  <c:v>4.4034090909090912E-2</c:v>
                </c:pt>
                <c:pt idx="6">
                  <c:v>2.7472527472527472E-2</c:v>
                </c:pt>
                <c:pt idx="7">
                  <c:v>3.49E-2</c:v>
                </c:pt>
                <c:pt idx="8">
                  <c:v>7.2072072072072071E-2</c:v>
                </c:pt>
                <c:pt idx="9">
                  <c:v>0.12034383954154727</c:v>
                </c:pt>
                <c:pt idx="10">
                  <c:v>0.16750000000000001</c:v>
                </c:pt>
              </c:numCache>
            </c:numRef>
          </c:val>
          <c:smooth val="0"/>
          <c:extLst>
            <c:ext xmlns:c16="http://schemas.microsoft.com/office/drawing/2014/chart" uri="{C3380CC4-5D6E-409C-BE32-E72D297353CC}">
              <c16:uniqueId val="{00000003-370C-4FB9-B8FE-B54483B813F5}"/>
            </c:ext>
          </c:extLst>
        </c:ser>
        <c:ser>
          <c:idx val="4"/>
          <c:order val="4"/>
          <c:tx>
            <c:strRef>
              <c:f>Entwicklung!$B$282</c:f>
              <c:strCache>
                <c:ptCount val="1"/>
                <c:pt idx="0">
                  <c:v>UWG</c:v>
                </c:pt>
              </c:strCache>
            </c:strRef>
          </c:tx>
          <c:spPr>
            <a:ln w="38100">
              <a:solidFill>
                <a:srgbClr val="808080"/>
              </a:solidFill>
              <a:prstDash val="solid"/>
            </a:ln>
          </c:spPr>
          <c:marker>
            <c:symbol val="none"/>
          </c:marker>
          <c:cat>
            <c:numRef>
              <c:f>Entwicklung!$C$277:$M$277</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Entwicklung!$C$282:$M$282</c:f>
              <c:numCache>
                <c:formatCode>0.00%</c:formatCode>
                <c:ptCount val="11"/>
                <c:pt idx="0">
                  <c:v>8.3969465648854963E-2</c:v>
                </c:pt>
                <c:pt idx="1">
                  <c:v>0</c:v>
                </c:pt>
              </c:numCache>
            </c:numRef>
          </c:val>
          <c:smooth val="0"/>
          <c:extLst>
            <c:ext xmlns:c16="http://schemas.microsoft.com/office/drawing/2014/chart" uri="{C3380CC4-5D6E-409C-BE32-E72D297353CC}">
              <c16:uniqueId val="{00000004-370C-4FB9-B8FE-B54483B813F5}"/>
            </c:ext>
          </c:extLst>
        </c:ser>
        <c:dLbls>
          <c:showLegendKey val="0"/>
          <c:showVal val="0"/>
          <c:showCatName val="0"/>
          <c:showSerName val="0"/>
          <c:showPercent val="0"/>
          <c:showBubbleSize val="0"/>
        </c:dLbls>
        <c:smooth val="0"/>
        <c:axId val="158498176"/>
        <c:axId val="158512256"/>
      </c:lineChart>
      <c:catAx>
        <c:axId val="1584981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512256"/>
        <c:crosses val="autoZero"/>
        <c:auto val="1"/>
        <c:lblAlgn val="ctr"/>
        <c:lblOffset val="100"/>
        <c:tickLblSkip val="1"/>
        <c:tickMarkSkip val="1"/>
        <c:noMultiLvlLbl val="0"/>
      </c:catAx>
      <c:valAx>
        <c:axId val="158512256"/>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498176"/>
        <c:crosses val="autoZero"/>
        <c:crossBetween val="between"/>
      </c:valAx>
      <c:spPr>
        <a:solidFill>
          <a:srgbClr val="C0C0C0"/>
        </a:solidFill>
        <a:ln w="12700">
          <a:solidFill>
            <a:srgbClr val="808080"/>
          </a:solidFill>
          <a:prstDash val="solid"/>
        </a:ln>
      </c:spPr>
    </c:plotArea>
    <c:legend>
      <c:legendPos val="r"/>
      <c:layout>
        <c:manualLayout>
          <c:xMode val="edge"/>
          <c:yMode val="edge"/>
          <c:x val="0.8441565132886325"/>
          <c:y val="0.29729798388866113"/>
          <c:w val="0.13961050027465838"/>
          <c:h val="0.3405413269997390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34941950736435"/>
          <c:y val="8.8949050464543072E-2"/>
          <c:w val="0.69983867958212442"/>
          <c:h val="0.75741464183444251"/>
        </c:manualLayout>
      </c:layout>
      <c:lineChart>
        <c:grouping val="standard"/>
        <c:varyColors val="0"/>
        <c:ser>
          <c:idx val="0"/>
          <c:order val="0"/>
          <c:tx>
            <c:strRef>
              <c:f>Entwicklung!$B$303</c:f>
              <c:strCache>
                <c:ptCount val="1"/>
                <c:pt idx="0">
                  <c:v>CDU</c:v>
                </c:pt>
              </c:strCache>
            </c:strRef>
          </c:tx>
          <c:spPr>
            <a:ln w="38100">
              <a:solidFill>
                <a:srgbClr val="000000"/>
              </a:solidFill>
              <a:prstDash val="solid"/>
            </a:ln>
          </c:spPr>
          <c:marker>
            <c:symbol val="none"/>
          </c:marker>
          <c:cat>
            <c:numRef>
              <c:f>Entwicklung!$C$302:$M$302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Entwicklung!$C$303:$M$303</c:f>
              <c:numCache>
                <c:formatCode>0.00%</c:formatCode>
                <c:ptCount val="11"/>
                <c:pt idx="0">
                  <c:v>0.57551750575006388</c:v>
                </c:pt>
                <c:pt idx="1">
                  <c:v>0.62688758389261745</c:v>
                </c:pt>
                <c:pt idx="2">
                  <c:v>0.60043617998163457</c:v>
                </c:pt>
                <c:pt idx="3">
                  <c:v>0.58954162564270862</c:v>
                </c:pt>
                <c:pt idx="4">
                  <c:v>0.52964293734560963</c:v>
                </c:pt>
                <c:pt idx="5">
                  <c:v>0.52630014858841012</c:v>
                </c:pt>
                <c:pt idx="6">
                  <c:v>0.55849147249579634</c:v>
                </c:pt>
                <c:pt idx="7">
                  <c:v>0.55979999999999996</c:v>
                </c:pt>
                <c:pt idx="8">
                  <c:v>0.5250603864734299</c:v>
                </c:pt>
                <c:pt idx="9">
                  <c:v>0.51982152050798014</c:v>
                </c:pt>
                <c:pt idx="10">
                  <c:v>0.54487287422124941</c:v>
                </c:pt>
              </c:numCache>
            </c:numRef>
          </c:val>
          <c:smooth val="0"/>
          <c:extLst>
            <c:ext xmlns:c16="http://schemas.microsoft.com/office/drawing/2014/chart" uri="{C3380CC4-5D6E-409C-BE32-E72D297353CC}">
              <c16:uniqueId val="{00000000-D38B-4E8C-88FB-FEFA97CB7ABD}"/>
            </c:ext>
          </c:extLst>
        </c:ser>
        <c:ser>
          <c:idx val="1"/>
          <c:order val="1"/>
          <c:tx>
            <c:strRef>
              <c:f>Entwicklung!$B$304</c:f>
              <c:strCache>
                <c:ptCount val="1"/>
                <c:pt idx="0">
                  <c:v>SPD</c:v>
                </c:pt>
              </c:strCache>
            </c:strRef>
          </c:tx>
          <c:spPr>
            <a:ln w="38100">
              <a:solidFill>
                <a:srgbClr val="FF0000"/>
              </a:solidFill>
              <a:prstDash val="solid"/>
            </a:ln>
          </c:spPr>
          <c:marker>
            <c:symbol val="none"/>
          </c:marker>
          <c:cat>
            <c:numRef>
              <c:f>Entwicklung!$C$302:$M$302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Entwicklung!$C$304:$M$304</c:f>
              <c:numCache>
                <c:formatCode>0.00%</c:formatCode>
                <c:ptCount val="11"/>
                <c:pt idx="0">
                  <c:v>0.32162024022489144</c:v>
                </c:pt>
                <c:pt idx="1">
                  <c:v>0.37311241610738255</c:v>
                </c:pt>
                <c:pt idx="2">
                  <c:v>0.35755280073461893</c:v>
                </c:pt>
                <c:pt idx="3">
                  <c:v>0.33803741384968822</c:v>
                </c:pt>
                <c:pt idx="4">
                  <c:v>0.35099932629687847</c:v>
                </c:pt>
                <c:pt idx="5">
                  <c:v>0.34472511144130757</c:v>
                </c:pt>
                <c:pt idx="6">
                  <c:v>0.31683881815998077</c:v>
                </c:pt>
                <c:pt idx="7">
                  <c:v>0.26100000000000001</c:v>
                </c:pt>
                <c:pt idx="8">
                  <c:v>0.26494565217391303</c:v>
                </c:pt>
                <c:pt idx="9">
                  <c:v>0.2968937703792689</c:v>
                </c:pt>
                <c:pt idx="10">
                  <c:v>0.2119885502609867</c:v>
                </c:pt>
              </c:numCache>
            </c:numRef>
          </c:val>
          <c:smooth val="0"/>
          <c:extLst>
            <c:ext xmlns:c16="http://schemas.microsoft.com/office/drawing/2014/chart" uri="{C3380CC4-5D6E-409C-BE32-E72D297353CC}">
              <c16:uniqueId val="{00000001-D38B-4E8C-88FB-FEFA97CB7ABD}"/>
            </c:ext>
          </c:extLst>
        </c:ser>
        <c:ser>
          <c:idx val="2"/>
          <c:order val="2"/>
          <c:tx>
            <c:strRef>
              <c:f>Entwicklung!$B$305</c:f>
              <c:strCache>
                <c:ptCount val="1"/>
                <c:pt idx="0">
                  <c:v>FDP</c:v>
                </c:pt>
              </c:strCache>
            </c:strRef>
          </c:tx>
          <c:spPr>
            <a:ln w="38100">
              <a:solidFill>
                <a:srgbClr val="FFFF00"/>
              </a:solidFill>
              <a:prstDash val="solid"/>
            </a:ln>
          </c:spPr>
          <c:marker>
            <c:symbol val="none"/>
          </c:marker>
          <c:cat>
            <c:numRef>
              <c:f>Entwicklung!$C$302:$M$302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Entwicklung!$C$305:$M$305</c:f>
              <c:numCache>
                <c:formatCode>0.00%</c:formatCode>
                <c:ptCount val="11"/>
                <c:pt idx="1">
                  <c:v>0</c:v>
                </c:pt>
                <c:pt idx="2">
                  <c:v>4.2011019283746558E-2</c:v>
                </c:pt>
                <c:pt idx="3">
                  <c:v>0</c:v>
                </c:pt>
                <c:pt idx="4">
                  <c:v>4.4464406018414546E-2</c:v>
                </c:pt>
                <c:pt idx="5">
                  <c:v>6.0029717682020804E-2</c:v>
                </c:pt>
                <c:pt idx="6">
                  <c:v>7.2303627191928899E-2</c:v>
                </c:pt>
                <c:pt idx="7">
                  <c:v>0.10339999999999999</c:v>
                </c:pt>
                <c:pt idx="8">
                  <c:v>0.12635869565217392</c:v>
                </c:pt>
                <c:pt idx="9">
                  <c:v>8.2031920370688169E-2</c:v>
                </c:pt>
                <c:pt idx="10">
                  <c:v>8.2000336757029807E-2</c:v>
                </c:pt>
              </c:numCache>
            </c:numRef>
          </c:val>
          <c:smooth val="0"/>
          <c:extLst>
            <c:ext xmlns:c16="http://schemas.microsoft.com/office/drawing/2014/chart" uri="{C3380CC4-5D6E-409C-BE32-E72D297353CC}">
              <c16:uniqueId val="{00000002-D38B-4E8C-88FB-FEFA97CB7ABD}"/>
            </c:ext>
          </c:extLst>
        </c:ser>
        <c:ser>
          <c:idx val="3"/>
          <c:order val="3"/>
          <c:tx>
            <c:strRef>
              <c:f>Entwicklung!$B$306</c:f>
              <c:strCache>
                <c:ptCount val="1"/>
                <c:pt idx="0">
                  <c:v>GRU</c:v>
                </c:pt>
              </c:strCache>
            </c:strRef>
          </c:tx>
          <c:spPr>
            <a:ln w="38100">
              <a:solidFill>
                <a:srgbClr val="339966"/>
              </a:solidFill>
              <a:prstDash val="solid"/>
            </a:ln>
          </c:spPr>
          <c:marker>
            <c:symbol val="none"/>
          </c:marker>
          <c:cat>
            <c:numRef>
              <c:f>Entwicklung!$C$302:$M$302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Entwicklung!$C$306:$M$306</c:f>
              <c:numCache>
                <c:formatCode>0.00%</c:formatCode>
                <c:ptCount val="11"/>
                <c:pt idx="2">
                  <c:v>0</c:v>
                </c:pt>
                <c:pt idx="3">
                  <c:v>7.2420960507603105E-2</c:v>
                </c:pt>
                <c:pt idx="4">
                  <c:v>7.4893330339097244E-2</c:v>
                </c:pt>
                <c:pt idx="5">
                  <c:v>6.894502228826152E-2</c:v>
                </c:pt>
                <c:pt idx="6">
                  <c:v>5.2366082152294019E-2</c:v>
                </c:pt>
                <c:pt idx="7">
                  <c:v>7.5800000000000006E-2</c:v>
                </c:pt>
                <c:pt idx="8">
                  <c:v>8.3635265700483089E-2</c:v>
                </c:pt>
                <c:pt idx="9">
                  <c:v>9.6962416337738111E-2</c:v>
                </c:pt>
                <c:pt idx="10">
                  <c:v>0.16113823876073413</c:v>
                </c:pt>
              </c:numCache>
            </c:numRef>
          </c:val>
          <c:smooth val="0"/>
          <c:extLst>
            <c:ext xmlns:c16="http://schemas.microsoft.com/office/drawing/2014/chart" uri="{C3380CC4-5D6E-409C-BE32-E72D297353CC}">
              <c16:uniqueId val="{00000003-D38B-4E8C-88FB-FEFA97CB7ABD}"/>
            </c:ext>
          </c:extLst>
        </c:ser>
        <c:ser>
          <c:idx val="4"/>
          <c:order val="4"/>
          <c:tx>
            <c:strRef>
              <c:f>Entwicklung!$B$307</c:f>
              <c:strCache>
                <c:ptCount val="1"/>
                <c:pt idx="0">
                  <c:v>UWG</c:v>
                </c:pt>
              </c:strCache>
            </c:strRef>
          </c:tx>
          <c:spPr>
            <a:ln w="38100">
              <a:solidFill>
                <a:srgbClr val="808080"/>
              </a:solidFill>
              <a:prstDash val="solid"/>
            </a:ln>
          </c:spPr>
          <c:marker>
            <c:symbol val="none"/>
          </c:marker>
          <c:cat>
            <c:numRef>
              <c:f>Entwicklung!$C$302:$M$302</c:f>
              <c:numCache>
                <c:formatCode>General</c:formatCode>
                <c:ptCount val="11"/>
                <c:pt idx="0">
                  <c:v>1970</c:v>
                </c:pt>
                <c:pt idx="1">
                  <c:v>1975</c:v>
                </c:pt>
                <c:pt idx="2">
                  <c:v>1979</c:v>
                </c:pt>
                <c:pt idx="3">
                  <c:v>1984</c:v>
                </c:pt>
                <c:pt idx="4">
                  <c:v>1989</c:v>
                </c:pt>
                <c:pt idx="5">
                  <c:v>1994</c:v>
                </c:pt>
                <c:pt idx="6">
                  <c:v>1999</c:v>
                </c:pt>
                <c:pt idx="7">
                  <c:v>2004</c:v>
                </c:pt>
                <c:pt idx="8">
                  <c:v>2009</c:v>
                </c:pt>
                <c:pt idx="9">
                  <c:v>2014</c:v>
                </c:pt>
                <c:pt idx="10">
                  <c:v>2020</c:v>
                </c:pt>
              </c:numCache>
            </c:numRef>
          </c:cat>
          <c:val>
            <c:numRef>
              <c:f>Entwicklung!$C$307:$M$307</c:f>
              <c:numCache>
                <c:formatCode>0.00%</c:formatCode>
                <c:ptCount val="11"/>
                <c:pt idx="0">
                  <c:v>0.10286225402504473</c:v>
                </c:pt>
                <c:pt idx="1">
                  <c:v>0</c:v>
                </c:pt>
              </c:numCache>
            </c:numRef>
          </c:val>
          <c:smooth val="0"/>
          <c:extLst>
            <c:ext xmlns:c16="http://schemas.microsoft.com/office/drawing/2014/chart" uri="{C3380CC4-5D6E-409C-BE32-E72D297353CC}">
              <c16:uniqueId val="{00000004-D38B-4E8C-88FB-FEFA97CB7ABD}"/>
            </c:ext>
          </c:extLst>
        </c:ser>
        <c:dLbls>
          <c:showLegendKey val="0"/>
          <c:showVal val="0"/>
          <c:showCatName val="0"/>
          <c:showSerName val="0"/>
          <c:showPercent val="0"/>
          <c:showBubbleSize val="0"/>
        </c:dLbls>
        <c:smooth val="0"/>
        <c:axId val="158594560"/>
        <c:axId val="158596096"/>
      </c:lineChart>
      <c:catAx>
        <c:axId val="158594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596096"/>
        <c:crosses val="autoZero"/>
        <c:auto val="1"/>
        <c:lblAlgn val="ctr"/>
        <c:lblOffset val="100"/>
        <c:tickLblSkip val="1"/>
        <c:tickMarkSkip val="1"/>
        <c:noMultiLvlLbl val="0"/>
      </c:catAx>
      <c:valAx>
        <c:axId val="158596096"/>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594560"/>
        <c:crosses val="autoZero"/>
        <c:crossBetween val="between"/>
      </c:valAx>
      <c:spPr>
        <a:solidFill>
          <a:srgbClr val="C0C0C0"/>
        </a:solidFill>
        <a:ln w="12700">
          <a:solidFill>
            <a:srgbClr val="808080"/>
          </a:solidFill>
          <a:prstDash val="solid"/>
        </a:ln>
      </c:spPr>
    </c:plotArea>
    <c:legend>
      <c:legendPos val="r"/>
      <c:layout>
        <c:manualLayout>
          <c:xMode val="edge"/>
          <c:yMode val="edge"/>
          <c:x val="0.84339533180409842"/>
          <c:y val="0.29919226065346316"/>
          <c:w val="0.14029400103511117"/>
          <c:h val="0.339623647228255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'2020'!$B$51:$C$51</c:f>
              <c:strCache>
                <c:ptCount val="2"/>
                <c:pt idx="0">
                  <c:v>Amelunxen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2C6C-4F89-BCD5-07FD92293517}"/>
              </c:ext>
            </c:extLst>
          </c:dPt>
          <c:dPt>
            <c:idx val="1"/>
            <c:invertIfNegative val="0"/>
            <c:bubble3D val="0"/>
            <c:spPr>
              <a:solidFill>
                <a:srgbClr val="FF0000"/>
              </a:solidFill>
            </c:spPr>
            <c:extLst>
              <c:ext xmlns:c16="http://schemas.microsoft.com/office/drawing/2014/chart" uri="{C3380CC4-5D6E-409C-BE32-E72D297353CC}">
                <c16:uniqueId val="{00000003-2C6C-4F89-BCD5-07FD92293517}"/>
              </c:ext>
            </c:extLst>
          </c:dPt>
          <c:dPt>
            <c:idx val="2"/>
            <c:invertIfNegative val="0"/>
            <c:bubble3D val="0"/>
            <c:spPr>
              <a:solidFill>
                <a:srgbClr val="FFFF00"/>
              </a:solidFill>
            </c:spPr>
            <c:extLst>
              <c:ext xmlns:c16="http://schemas.microsoft.com/office/drawing/2014/chart" uri="{C3380CC4-5D6E-409C-BE32-E72D297353CC}">
                <c16:uniqueId val="{00000005-2C6C-4F89-BCD5-07FD92293517}"/>
              </c:ext>
            </c:extLst>
          </c:dPt>
          <c:dPt>
            <c:idx val="3"/>
            <c:invertIfNegative val="0"/>
            <c:bubble3D val="0"/>
            <c:spPr>
              <a:solidFill>
                <a:srgbClr val="00B050"/>
              </a:solidFill>
            </c:spPr>
            <c:extLst>
              <c:ext xmlns:c16="http://schemas.microsoft.com/office/drawing/2014/chart" uri="{C3380CC4-5D6E-409C-BE32-E72D297353CC}">
                <c16:uniqueId val="{00000007-2C6C-4F89-BCD5-07FD92293517}"/>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'2020'!$D$49:$G$49</c:f>
              <c:strCache>
                <c:ptCount val="4"/>
                <c:pt idx="0">
                  <c:v>CDU</c:v>
                </c:pt>
                <c:pt idx="1">
                  <c:v>SPD</c:v>
                </c:pt>
                <c:pt idx="2">
                  <c:v>FDP</c:v>
                </c:pt>
                <c:pt idx="3">
                  <c:v>Grüne</c:v>
                </c:pt>
              </c:strCache>
            </c:strRef>
          </c:cat>
          <c:val>
            <c:numRef>
              <c:f>'2020'!$D$51:$G$51</c:f>
              <c:numCache>
                <c:formatCode>0.00%</c:formatCode>
                <c:ptCount val="4"/>
                <c:pt idx="0">
                  <c:v>-6.7465263352259663E-2</c:v>
                </c:pt>
                <c:pt idx="1">
                  <c:v>3.0882149286802385E-2</c:v>
                </c:pt>
                <c:pt idx="2">
                  <c:v>2.2411485020541931E-2</c:v>
                </c:pt>
                <c:pt idx="3">
                  <c:v>1.4171629044915285E-2</c:v>
                </c:pt>
              </c:numCache>
            </c:numRef>
          </c:val>
          <c:extLst>
            <c:ext xmlns:c16="http://schemas.microsoft.com/office/drawing/2014/chart" uri="{C3380CC4-5D6E-409C-BE32-E72D297353CC}">
              <c16:uniqueId val="{00000008-2C6C-4F89-BCD5-07FD92293517}"/>
            </c:ext>
          </c:extLst>
        </c:ser>
        <c:dLbls>
          <c:showLegendKey val="0"/>
          <c:showVal val="0"/>
          <c:showCatName val="0"/>
          <c:showSerName val="0"/>
          <c:showPercent val="0"/>
          <c:showBubbleSize val="0"/>
        </c:dLbls>
        <c:gapWidth val="150"/>
        <c:axId val="94508544"/>
        <c:axId val="94510080"/>
      </c:barChart>
      <c:catAx>
        <c:axId val="94508544"/>
        <c:scaling>
          <c:orientation val="minMax"/>
        </c:scaling>
        <c:delete val="0"/>
        <c:axPos val="b"/>
        <c:numFmt formatCode="General" sourceLinked="0"/>
        <c:majorTickMark val="out"/>
        <c:minorTickMark val="none"/>
        <c:tickLblPos val="nextTo"/>
        <c:crossAx val="94510080"/>
        <c:crosses val="autoZero"/>
        <c:auto val="1"/>
        <c:lblAlgn val="ctr"/>
        <c:lblOffset val="100"/>
        <c:noMultiLvlLbl val="0"/>
      </c:catAx>
      <c:valAx>
        <c:axId val="94510080"/>
        <c:scaling>
          <c:orientation val="minMax"/>
        </c:scaling>
        <c:delete val="0"/>
        <c:axPos val="l"/>
        <c:majorGridlines/>
        <c:numFmt formatCode="0.00%" sourceLinked="1"/>
        <c:majorTickMark val="out"/>
        <c:minorTickMark val="none"/>
        <c:tickLblPos val="nextTo"/>
        <c:crossAx val="9450854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'2014'!$B$34</c:f>
              <c:strCache>
                <c:ptCount val="1"/>
                <c:pt idx="0">
                  <c:v>Kernstadt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056B-4B1D-85DB-4A6AE895F2D7}"/>
              </c:ext>
            </c:extLst>
          </c:dPt>
          <c:dPt>
            <c:idx val="1"/>
            <c:bubble3D val="0"/>
            <c:spPr>
              <a:solidFill>
                <a:srgbClr val="FF0000"/>
              </a:solidFill>
            </c:spPr>
            <c:extLst>
              <c:ext xmlns:c16="http://schemas.microsoft.com/office/drawing/2014/chart" uri="{C3380CC4-5D6E-409C-BE32-E72D297353CC}">
                <c16:uniqueId val="{00000001-056B-4B1D-85DB-4A6AE895F2D7}"/>
              </c:ext>
            </c:extLst>
          </c:dPt>
          <c:dPt>
            <c:idx val="2"/>
            <c:bubble3D val="0"/>
            <c:spPr>
              <a:solidFill>
                <a:srgbClr val="FFFF00"/>
              </a:solidFill>
            </c:spPr>
            <c:extLst>
              <c:ext xmlns:c16="http://schemas.microsoft.com/office/drawing/2014/chart" uri="{C3380CC4-5D6E-409C-BE32-E72D297353CC}">
                <c16:uniqueId val="{00000002-056B-4B1D-85DB-4A6AE895F2D7}"/>
              </c:ext>
            </c:extLst>
          </c:dPt>
          <c:dPt>
            <c:idx val="3"/>
            <c:bubble3D val="0"/>
            <c:spPr>
              <a:solidFill>
                <a:srgbClr val="00B050"/>
              </a:solidFill>
            </c:spPr>
            <c:extLst>
              <c:ext xmlns:c16="http://schemas.microsoft.com/office/drawing/2014/chart" uri="{C3380CC4-5D6E-409C-BE32-E72D297353CC}">
                <c16:uniqueId val="{00000003-056B-4B1D-85DB-4A6AE895F2D7}"/>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056B-4B1D-85DB-4A6AE895F2D7}"/>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'2014'!$D$32:$H$33</c:f>
              <c:strCache>
                <c:ptCount val="5"/>
                <c:pt idx="0">
                  <c:v>CDU</c:v>
                </c:pt>
                <c:pt idx="1">
                  <c:v>SPD</c:v>
                </c:pt>
                <c:pt idx="2">
                  <c:v>FDP</c:v>
                </c:pt>
                <c:pt idx="3">
                  <c:v>Grüne</c:v>
                </c:pt>
                <c:pt idx="4">
                  <c:v>Einzel</c:v>
                </c:pt>
              </c:strCache>
            </c:strRef>
          </c:cat>
          <c:val>
            <c:numRef>
              <c:f>'2014'!$D$34:$H$34</c:f>
              <c:numCache>
                <c:formatCode>0.00%</c:formatCode>
                <c:ptCount val="5"/>
                <c:pt idx="0">
                  <c:v>0.41674087266251114</c:v>
                </c:pt>
                <c:pt idx="1">
                  <c:v>0.3414959928762244</c:v>
                </c:pt>
                <c:pt idx="2">
                  <c:v>0.12065894924309885</c:v>
                </c:pt>
                <c:pt idx="3">
                  <c:v>0.10997328584149599</c:v>
                </c:pt>
                <c:pt idx="4">
                  <c:v>2.6709401709401708E-2</c:v>
                </c:pt>
              </c:numCache>
            </c:numRef>
          </c:val>
          <c:extLst>
            <c:ext xmlns:c16="http://schemas.microsoft.com/office/drawing/2014/chart" uri="{C3380CC4-5D6E-409C-BE32-E72D297353CC}">
              <c16:uniqueId val="{00000004-056B-4B1D-85DB-4A6AE895F2D7}"/>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'2014'!$B$35</c:f>
              <c:strCache>
                <c:ptCount val="1"/>
                <c:pt idx="0">
                  <c:v>Kernstadt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C12F-4DB6-A13F-CC1A82109EF6}"/>
              </c:ext>
            </c:extLst>
          </c:dPt>
          <c:dPt>
            <c:idx val="1"/>
            <c:invertIfNegative val="0"/>
            <c:bubble3D val="0"/>
            <c:spPr>
              <a:solidFill>
                <a:srgbClr val="FF0000"/>
              </a:solidFill>
            </c:spPr>
            <c:extLst>
              <c:ext xmlns:c16="http://schemas.microsoft.com/office/drawing/2014/chart" uri="{C3380CC4-5D6E-409C-BE32-E72D297353CC}">
                <c16:uniqueId val="{00000001-C12F-4DB6-A13F-CC1A82109EF6}"/>
              </c:ext>
            </c:extLst>
          </c:dPt>
          <c:dPt>
            <c:idx val="2"/>
            <c:invertIfNegative val="0"/>
            <c:bubble3D val="0"/>
            <c:spPr>
              <a:solidFill>
                <a:srgbClr val="FFFF00"/>
              </a:solidFill>
            </c:spPr>
            <c:extLst>
              <c:ext xmlns:c16="http://schemas.microsoft.com/office/drawing/2014/chart" uri="{C3380CC4-5D6E-409C-BE32-E72D297353CC}">
                <c16:uniqueId val="{00000002-C12F-4DB6-A13F-CC1A82109EF6}"/>
              </c:ext>
            </c:extLst>
          </c:dPt>
          <c:dPt>
            <c:idx val="3"/>
            <c:invertIfNegative val="0"/>
            <c:bubble3D val="0"/>
            <c:spPr>
              <a:solidFill>
                <a:srgbClr val="00B050"/>
              </a:solidFill>
            </c:spPr>
            <c:extLst>
              <c:ext xmlns:c16="http://schemas.microsoft.com/office/drawing/2014/chart" uri="{C3380CC4-5D6E-409C-BE32-E72D297353CC}">
                <c16:uniqueId val="{00000003-C12F-4DB6-A13F-CC1A82109EF6}"/>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'2014'!$D$32:$G$33</c:f>
              <c:strCache>
                <c:ptCount val="4"/>
                <c:pt idx="0">
                  <c:v>CDU</c:v>
                </c:pt>
                <c:pt idx="1">
                  <c:v>SPD</c:v>
                </c:pt>
                <c:pt idx="2">
                  <c:v>FDP</c:v>
                </c:pt>
                <c:pt idx="3">
                  <c:v>Grüne</c:v>
                </c:pt>
              </c:strCache>
            </c:strRef>
          </c:cat>
          <c:val>
            <c:numRef>
              <c:f>'2014'!$D$35:$G$35</c:f>
              <c:numCache>
                <c:formatCode>0.00%</c:formatCode>
                <c:ptCount val="4"/>
                <c:pt idx="0">
                  <c:v>-3.2448530263546604E-2</c:v>
                </c:pt>
                <c:pt idx="1">
                  <c:v>6.9451706597062679E-2</c:v>
                </c:pt>
                <c:pt idx="2">
                  <c:v>-6.2812778712614883E-2</c:v>
                </c:pt>
                <c:pt idx="3">
                  <c:v>1.4678703002429169E-2</c:v>
                </c:pt>
              </c:numCache>
            </c:numRef>
          </c:val>
          <c:extLst>
            <c:ext xmlns:c16="http://schemas.microsoft.com/office/drawing/2014/chart" uri="{C3380CC4-5D6E-409C-BE32-E72D297353CC}">
              <c16:uniqueId val="{00000004-C12F-4DB6-A13F-CC1A82109EF6}"/>
            </c:ext>
          </c:extLst>
        </c:ser>
        <c:dLbls>
          <c:showLegendKey val="0"/>
          <c:showVal val="0"/>
          <c:showCatName val="0"/>
          <c:showSerName val="0"/>
          <c:showPercent val="0"/>
          <c:showBubbleSize val="0"/>
        </c:dLbls>
        <c:gapWidth val="150"/>
        <c:axId val="94423296"/>
        <c:axId val="94441472"/>
      </c:barChart>
      <c:catAx>
        <c:axId val="94423296"/>
        <c:scaling>
          <c:orientation val="minMax"/>
        </c:scaling>
        <c:delete val="0"/>
        <c:axPos val="b"/>
        <c:numFmt formatCode="General" sourceLinked="0"/>
        <c:majorTickMark val="out"/>
        <c:minorTickMark val="none"/>
        <c:tickLblPos val="nextTo"/>
        <c:crossAx val="94441472"/>
        <c:crosses val="autoZero"/>
        <c:auto val="1"/>
        <c:lblAlgn val="ctr"/>
        <c:lblOffset val="100"/>
        <c:noMultiLvlLbl val="0"/>
      </c:catAx>
      <c:valAx>
        <c:axId val="94441472"/>
        <c:scaling>
          <c:orientation val="minMax"/>
        </c:scaling>
        <c:delete val="0"/>
        <c:axPos val="l"/>
        <c:majorGridlines/>
        <c:numFmt formatCode="0.00%" sourceLinked="1"/>
        <c:majorTickMark val="out"/>
        <c:minorTickMark val="none"/>
        <c:tickLblPos val="nextTo"/>
        <c:crossAx val="9442329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'2014'!$B$52</c:f>
              <c:strCache>
                <c:ptCount val="1"/>
                <c:pt idx="0">
                  <c:v>Amelunxen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2993-4F76-91EA-DDA73666D1F0}"/>
              </c:ext>
            </c:extLst>
          </c:dPt>
          <c:dPt>
            <c:idx val="1"/>
            <c:bubble3D val="0"/>
            <c:spPr>
              <a:solidFill>
                <a:srgbClr val="FF0000"/>
              </a:solidFill>
            </c:spPr>
            <c:extLst>
              <c:ext xmlns:c16="http://schemas.microsoft.com/office/drawing/2014/chart" uri="{C3380CC4-5D6E-409C-BE32-E72D297353CC}">
                <c16:uniqueId val="{00000001-2993-4F76-91EA-DDA73666D1F0}"/>
              </c:ext>
            </c:extLst>
          </c:dPt>
          <c:dPt>
            <c:idx val="2"/>
            <c:bubble3D val="0"/>
            <c:spPr>
              <a:solidFill>
                <a:srgbClr val="FFFF00"/>
              </a:solidFill>
            </c:spPr>
            <c:extLst>
              <c:ext xmlns:c16="http://schemas.microsoft.com/office/drawing/2014/chart" uri="{C3380CC4-5D6E-409C-BE32-E72D297353CC}">
                <c16:uniqueId val="{00000002-2993-4F76-91EA-DDA73666D1F0}"/>
              </c:ext>
            </c:extLst>
          </c:dPt>
          <c:dPt>
            <c:idx val="3"/>
            <c:bubble3D val="0"/>
            <c:spPr>
              <a:solidFill>
                <a:srgbClr val="00B050"/>
              </a:solidFill>
            </c:spPr>
            <c:extLst>
              <c:ext xmlns:c16="http://schemas.microsoft.com/office/drawing/2014/chart" uri="{C3380CC4-5D6E-409C-BE32-E72D297353CC}">
                <c16:uniqueId val="{00000003-2993-4F76-91EA-DDA73666D1F0}"/>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2993-4F76-91EA-DDA73666D1F0}"/>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'2014'!$D$51:$G$51</c:f>
              <c:strCache>
                <c:ptCount val="4"/>
                <c:pt idx="0">
                  <c:v>CDU</c:v>
                </c:pt>
                <c:pt idx="1">
                  <c:v>SPD</c:v>
                </c:pt>
                <c:pt idx="2">
                  <c:v>FDP</c:v>
                </c:pt>
                <c:pt idx="3">
                  <c:v>Grüne</c:v>
                </c:pt>
              </c:strCache>
            </c:strRef>
          </c:cat>
          <c:val>
            <c:numRef>
              <c:f>'2014'!$D$52:$G$52</c:f>
              <c:numCache>
                <c:formatCode>0.00%</c:formatCode>
                <c:ptCount val="4"/>
                <c:pt idx="0">
                  <c:v>0.59236947791164662</c:v>
                </c:pt>
                <c:pt idx="1">
                  <c:v>0.24497991967871485</c:v>
                </c:pt>
                <c:pt idx="2">
                  <c:v>5.4216867469879519E-2</c:v>
                </c:pt>
                <c:pt idx="3">
                  <c:v>0.10843373493975904</c:v>
                </c:pt>
              </c:numCache>
            </c:numRef>
          </c:val>
          <c:extLst>
            <c:ext xmlns:c16="http://schemas.microsoft.com/office/drawing/2014/chart" uri="{C3380CC4-5D6E-409C-BE32-E72D297353CC}">
              <c16:uniqueId val="{00000004-2993-4F76-91EA-DDA73666D1F0}"/>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'2014'!$B$53</c:f>
              <c:strCache>
                <c:ptCount val="1"/>
                <c:pt idx="0">
                  <c:v>Amelunxen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EA9A-40ED-9C23-793E92A83341}"/>
              </c:ext>
            </c:extLst>
          </c:dPt>
          <c:dPt>
            <c:idx val="1"/>
            <c:invertIfNegative val="0"/>
            <c:bubble3D val="0"/>
            <c:spPr>
              <a:solidFill>
                <a:srgbClr val="FF0000"/>
              </a:solidFill>
            </c:spPr>
            <c:extLst>
              <c:ext xmlns:c16="http://schemas.microsoft.com/office/drawing/2014/chart" uri="{C3380CC4-5D6E-409C-BE32-E72D297353CC}">
                <c16:uniqueId val="{00000001-EA9A-40ED-9C23-793E92A83341}"/>
              </c:ext>
            </c:extLst>
          </c:dPt>
          <c:dPt>
            <c:idx val="2"/>
            <c:invertIfNegative val="0"/>
            <c:bubble3D val="0"/>
            <c:spPr>
              <a:solidFill>
                <a:srgbClr val="FFFF00"/>
              </a:solidFill>
            </c:spPr>
            <c:extLst>
              <c:ext xmlns:c16="http://schemas.microsoft.com/office/drawing/2014/chart" uri="{C3380CC4-5D6E-409C-BE32-E72D297353CC}">
                <c16:uniqueId val="{00000002-EA9A-40ED-9C23-793E92A83341}"/>
              </c:ext>
            </c:extLst>
          </c:dPt>
          <c:dPt>
            <c:idx val="3"/>
            <c:invertIfNegative val="0"/>
            <c:bubble3D val="0"/>
            <c:spPr>
              <a:solidFill>
                <a:srgbClr val="00B050"/>
              </a:solidFill>
            </c:spPr>
            <c:extLst>
              <c:ext xmlns:c16="http://schemas.microsoft.com/office/drawing/2014/chart" uri="{C3380CC4-5D6E-409C-BE32-E72D297353CC}">
                <c16:uniqueId val="{00000003-EA9A-40ED-9C23-793E92A8334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'2014'!$D$32:$G$33</c:f>
              <c:strCache>
                <c:ptCount val="4"/>
                <c:pt idx="0">
                  <c:v>CDU</c:v>
                </c:pt>
                <c:pt idx="1">
                  <c:v>SPD</c:v>
                </c:pt>
                <c:pt idx="2">
                  <c:v>FDP</c:v>
                </c:pt>
                <c:pt idx="3">
                  <c:v>Grüne</c:v>
                </c:pt>
              </c:strCache>
            </c:strRef>
          </c:cat>
          <c:val>
            <c:numRef>
              <c:f>'2014'!$D$53:$G$53</c:f>
              <c:numCache>
                <c:formatCode>0.00%</c:formatCode>
                <c:ptCount val="4"/>
                <c:pt idx="0">
                  <c:v>3.2818061753248196E-2</c:v>
                </c:pt>
                <c:pt idx="1">
                  <c:v>-3.3959773931231341E-2</c:v>
                </c:pt>
                <c:pt idx="2">
                  <c:v>-1.2679302360807894E-2</c:v>
                </c:pt>
                <c:pt idx="3">
                  <c:v>1.3821014538790935E-2</c:v>
                </c:pt>
              </c:numCache>
            </c:numRef>
          </c:val>
          <c:extLst>
            <c:ext xmlns:c16="http://schemas.microsoft.com/office/drawing/2014/chart" uri="{C3380CC4-5D6E-409C-BE32-E72D297353CC}">
              <c16:uniqueId val="{00000004-EA9A-40ED-9C23-793E92A83341}"/>
            </c:ext>
          </c:extLst>
        </c:ser>
        <c:dLbls>
          <c:showLegendKey val="0"/>
          <c:showVal val="0"/>
          <c:showCatName val="0"/>
          <c:showSerName val="0"/>
          <c:showPercent val="0"/>
          <c:showBubbleSize val="0"/>
        </c:dLbls>
        <c:gapWidth val="150"/>
        <c:axId val="94508544"/>
        <c:axId val="94510080"/>
      </c:barChart>
      <c:catAx>
        <c:axId val="94508544"/>
        <c:scaling>
          <c:orientation val="minMax"/>
        </c:scaling>
        <c:delete val="0"/>
        <c:axPos val="b"/>
        <c:numFmt formatCode="General" sourceLinked="0"/>
        <c:majorTickMark val="out"/>
        <c:minorTickMark val="none"/>
        <c:tickLblPos val="nextTo"/>
        <c:crossAx val="94510080"/>
        <c:crosses val="autoZero"/>
        <c:auto val="1"/>
        <c:lblAlgn val="ctr"/>
        <c:lblOffset val="100"/>
        <c:noMultiLvlLbl val="0"/>
      </c:catAx>
      <c:valAx>
        <c:axId val="94510080"/>
        <c:scaling>
          <c:orientation val="minMax"/>
        </c:scaling>
        <c:delete val="0"/>
        <c:axPos val="l"/>
        <c:majorGridlines/>
        <c:numFmt formatCode="0.00%" sourceLinked="1"/>
        <c:majorTickMark val="out"/>
        <c:minorTickMark val="none"/>
        <c:tickLblPos val="nextTo"/>
        <c:crossAx val="9450854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'2014'!$B$70:$C$70</c:f>
              <c:strCache>
                <c:ptCount val="2"/>
                <c:pt idx="0">
                  <c:v>Blankenau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9211-40D0-A1D2-6E951C2D9E98}"/>
              </c:ext>
            </c:extLst>
          </c:dPt>
          <c:dPt>
            <c:idx val="1"/>
            <c:bubble3D val="0"/>
            <c:spPr>
              <a:solidFill>
                <a:srgbClr val="FF0000"/>
              </a:solidFill>
            </c:spPr>
            <c:extLst>
              <c:ext xmlns:c16="http://schemas.microsoft.com/office/drawing/2014/chart" uri="{C3380CC4-5D6E-409C-BE32-E72D297353CC}">
                <c16:uniqueId val="{00000001-9211-40D0-A1D2-6E951C2D9E98}"/>
              </c:ext>
            </c:extLst>
          </c:dPt>
          <c:dPt>
            <c:idx val="2"/>
            <c:bubble3D val="0"/>
            <c:spPr>
              <a:solidFill>
                <a:srgbClr val="FFFF00"/>
              </a:solidFill>
            </c:spPr>
            <c:extLst>
              <c:ext xmlns:c16="http://schemas.microsoft.com/office/drawing/2014/chart" uri="{C3380CC4-5D6E-409C-BE32-E72D297353CC}">
                <c16:uniqueId val="{00000002-9211-40D0-A1D2-6E951C2D9E98}"/>
              </c:ext>
            </c:extLst>
          </c:dPt>
          <c:dPt>
            <c:idx val="3"/>
            <c:bubble3D val="0"/>
            <c:spPr>
              <a:solidFill>
                <a:srgbClr val="00B050"/>
              </a:solidFill>
            </c:spPr>
            <c:extLst>
              <c:ext xmlns:c16="http://schemas.microsoft.com/office/drawing/2014/chart" uri="{C3380CC4-5D6E-409C-BE32-E72D297353CC}">
                <c16:uniqueId val="{00000003-9211-40D0-A1D2-6E951C2D9E98}"/>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9211-40D0-A1D2-6E951C2D9E9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'2014'!$D$69:$G$69</c:f>
              <c:strCache>
                <c:ptCount val="4"/>
                <c:pt idx="0">
                  <c:v>CDU</c:v>
                </c:pt>
                <c:pt idx="1">
                  <c:v>SPD</c:v>
                </c:pt>
                <c:pt idx="2">
                  <c:v>FDP</c:v>
                </c:pt>
                <c:pt idx="3">
                  <c:v>Grüne</c:v>
                </c:pt>
              </c:strCache>
            </c:strRef>
          </c:cat>
          <c:val>
            <c:numRef>
              <c:f>'2014'!$D$70:$G$70</c:f>
              <c:numCache>
                <c:formatCode>0.00%</c:formatCode>
                <c:ptCount val="4"/>
                <c:pt idx="0">
                  <c:v>0.31168831168831168</c:v>
                </c:pt>
                <c:pt idx="1">
                  <c:v>0.55844155844155841</c:v>
                </c:pt>
                <c:pt idx="2">
                  <c:v>2.5974025974025976E-2</c:v>
                </c:pt>
                <c:pt idx="3">
                  <c:v>0.1038961038961039</c:v>
                </c:pt>
              </c:numCache>
            </c:numRef>
          </c:val>
          <c:extLst>
            <c:ext xmlns:c16="http://schemas.microsoft.com/office/drawing/2014/chart" uri="{C3380CC4-5D6E-409C-BE32-E72D297353CC}">
              <c16:uniqueId val="{00000004-9211-40D0-A1D2-6E951C2D9E98}"/>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'2014'!$B$71</c:f>
              <c:strCache>
                <c:ptCount val="1"/>
                <c:pt idx="0">
                  <c:v>Blankenau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03AD-476B-8676-47D5652BB3AF}"/>
              </c:ext>
            </c:extLst>
          </c:dPt>
          <c:dPt>
            <c:idx val="1"/>
            <c:invertIfNegative val="0"/>
            <c:bubble3D val="0"/>
            <c:spPr>
              <a:solidFill>
                <a:srgbClr val="FF0000"/>
              </a:solidFill>
            </c:spPr>
            <c:extLst>
              <c:ext xmlns:c16="http://schemas.microsoft.com/office/drawing/2014/chart" uri="{C3380CC4-5D6E-409C-BE32-E72D297353CC}">
                <c16:uniqueId val="{00000001-03AD-476B-8676-47D5652BB3AF}"/>
              </c:ext>
            </c:extLst>
          </c:dPt>
          <c:dPt>
            <c:idx val="2"/>
            <c:invertIfNegative val="0"/>
            <c:bubble3D val="0"/>
            <c:spPr>
              <a:solidFill>
                <a:srgbClr val="FFFF00"/>
              </a:solidFill>
            </c:spPr>
            <c:extLst>
              <c:ext xmlns:c16="http://schemas.microsoft.com/office/drawing/2014/chart" uri="{C3380CC4-5D6E-409C-BE32-E72D297353CC}">
                <c16:uniqueId val="{00000002-03AD-476B-8676-47D5652BB3AF}"/>
              </c:ext>
            </c:extLst>
          </c:dPt>
          <c:dPt>
            <c:idx val="3"/>
            <c:invertIfNegative val="0"/>
            <c:bubble3D val="0"/>
            <c:spPr>
              <a:solidFill>
                <a:srgbClr val="00B050"/>
              </a:solidFill>
            </c:spPr>
            <c:extLst>
              <c:ext xmlns:c16="http://schemas.microsoft.com/office/drawing/2014/chart" uri="{C3380CC4-5D6E-409C-BE32-E72D297353CC}">
                <c16:uniqueId val="{00000003-03AD-476B-8676-47D5652BB3A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'2014'!$D$68:$G$69</c:f>
              <c:strCache>
                <c:ptCount val="4"/>
                <c:pt idx="0">
                  <c:v>CDU</c:v>
                </c:pt>
                <c:pt idx="1">
                  <c:v>SPD</c:v>
                </c:pt>
                <c:pt idx="2">
                  <c:v>FDP</c:v>
                </c:pt>
                <c:pt idx="3">
                  <c:v>Grüne</c:v>
                </c:pt>
              </c:strCache>
            </c:strRef>
          </c:cat>
          <c:val>
            <c:numRef>
              <c:f>'2014'!$D$71:$G$71</c:f>
              <c:numCache>
                <c:formatCode>0.00%</c:formatCode>
                <c:ptCount val="4"/>
                <c:pt idx="0">
                  <c:v>-3.3811688311688293E-2</c:v>
                </c:pt>
                <c:pt idx="1">
                  <c:v>-5.1584415584415844E-3</c:v>
                </c:pt>
                <c:pt idx="2">
                  <c:v>-2.2525974025974026E-2</c:v>
                </c:pt>
                <c:pt idx="3">
                  <c:v>6.1496103896103903E-2</c:v>
                </c:pt>
              </c:numCache>
            </c:numRef>
          </c:val>
          <c:extLst>
            <c:ext xmlns:c16="http://schemas.microsoft.com/office/drawing/2014/chart" uri="{C3380CC4-5D6E-409C-BE32-E72D297353CC}">
              <c16:uniqueId val="{00000004-03AD-476B-8676-47D5652BB3AF}"/>
            </c:ext>
          </c:extLst>
        </c:ser>
        <c:dLbls>
          <c:showLegendKey val="0"/>
          <c:showVal val="0"/>
          <c:showCatName val="0"/>
          <c:showSerName val="0"/>
          <c:showPercent val="0"/>
          <c:showBubbleSize val="0"/>
        </c:dLbls>
        <c:gapWidth val="150"/>
        <c:axId val="94585600"/>
        <c:axId val="94587136"/>
      </c:barChart>
      <c:catAx>
        <c:axId val="94585600"/>
        <c:scaling>
          <c:orientation val="minMax"/>
        </c:scaling>
        <c:delete val="0"/>
        <c:axPos val="b"/>
        <c:numFmt formatCode="General" sourceLinked="0"/>
        <c:majorTickMark val="out"/>
        <c:minorTickMark val="none"/>
        <c:tickLblPos val="nextTo"/>
        <c:crossAx val="94587136"/>
        <c:crosses val="autoZero"/>
        <c:auto val="1"/>
        <c:lblAlgn val="ctr"/>
        <c:lblOffset val="100"/>
        <c:noMultiLvlLbl val="0"/>
      </c:catAx>
      <c:valAx>
        <c:axId val="94587136"/>
        <c:scaling>
          <c:orientation val="minMax"/>
        </c:scaling>
        <c:delete val="0"/>
        <c:axPos val="l"/>
        <c:majorGridlines/>
        <c:numFmt formatCode="0.00%" sourceLinked="1"/>
        <c:majorTickMark val="out"/>
        <c:minorTickMark val="none"/>
        <c:tickLblPos val="nextTo"/>
        <c:crossAx val="94585600"/>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'2014'!$B$106:$C$106</c:f>
              <c:strCache>
                <c:ptCount val="2"/>
                <c:pt idx="0">
                  <c:v>Drenke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62DA-4B76-91AD-E8221AF73C5A}"/>
              </c:ext>
            </c:extLst>
          </c:dPt>
          <c:dPt>
            <c:idx val="1"/>
            <c:bubble3D val="0"/>
            <c:spPr>
              <a:solidFill>
                <a:srgbClr val="FF0000"/>
              </a:solidFill>
            </c:spPr>
            <c:extLst>
              <c:ext xmlns:c16="http://schemas.microsoft.com/office/drawing/2014/chart" uri="{C3380CC4-5D6E-409C-BE32-E72D297353CC}">
                <c16:uniqueId val="{00000001-62DA-4B76-91AD-E8221AF73C5A}"/>
              </c:ext>
            </c:extLst>
          </c:dPt>
          <c:dPt>
            <c:idx val="2"/>
            <c:bubble3D val="0"/>
            <c:spPr>
              <a:solidFill>
                <a:srgbClr val="FFFF00"/>
              </a:solidFill>
            </c:spPr>
            <c:extLst>
              <c:ext xmlns:c16="http://schemas.microsoft.com/office/drawing/2014/chart" uri="{C3380CC4-5D6E-409C-BE32-E72D297353CC}">
                <c16:uniqueId val="{00000002-62DA-4B76-91AD-E8221AF73C5A}"/>
              </c:ext>
            </c:extLst>
          </c:dPt>
          <c:dPt>
            <c:idx val="3"/>
            <c:bubble3D val="0"/>
            <c:spPr>
              <a:solidFill>
                <a:srgbClr val="00B050"/>
              </a:solidFill>
            </c:spPr>
            <c:extLst>
              <c:ext xmlns:c16="http://schemas.microsoft.com/office/drawing/2014/chart" uri="{C3380CC4-5D6E-409C-BE32-E72D297353CC}">
                <c16:uniqueId val="{00000003-62DA-4B76-91AD-E8221AF73C5A}"/>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62DA-4B76-91AD-E8221AF73C5A}"/>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'2014'!$D$105:$G$105</c:f>
              <c:strCache>
                <c:ptCount val="4"/>
                <c:pt idx="0">
                  <c:v>CDU</c:v>
                </c:pt>
                <c:pt idx="1">
                  <c:v>SPD</c:v>
                </c:pt>
                <c:pt idx="2">
                  <c:v>FDP</c:v>
                </c:pt>
                <c:pt idx="3">
                  <c:v>Grüne</c:v>
                </c:pt>
              </c:strCache>
            </c:strRef>
          </c:cat>
          <c:val>
            <c:numRef>
              <c:f>'2014'!$D$106:$G$106</c:f>
              <c:numCache>
                <c:formatCode>0.00%</c:formatCode>
                <c:ptCount val="4"/>
                <c:pt idx="0">
                  <c:v>0.28947368421052633</c:v>
                </c:pt>
                <c:pt idx="1">
                  <c:v>0.51578947368421058</c:v>
                </c:pt>
                <c:pt idx="2">
                  <c:v>4.2105263157894736E-2</c:v>
                </c:pt>
                <c:pt idx="3">
                  <c:v>0.15263157894736842</c:v>
                </c:pt>
              </c:numCache>
            </c:numRef>
          </c:val>
          <c:extLst>
            <c:ext xmlns:c16="http://schemas.microsoft.com/office/drawing/2014/chart" uri="{C3380CC4-5D6E-409C-BE32-E72D297353CC}">
              <c16:uniqueId val="{00000004-62DA-4B76-91AD-E8221AF73C5A}"/>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'2014'!$B$107:$C$107</c:f>
              <c:strCache>
                <c:ptCount val="2"/>
                <c:pt idx="0">
                  <c:v>Drenke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1D3F-4CEB-8C3F-780D935666F2}"/>
              </c:ext>
            </c:extLst>
          </c:dPt>
          <c:dPt>
            <c:idx val="1"/>
            <c:invertIfNegative val="0"/>
            <c:bubble3D val="0"/>
            <c:spPr>
              <a:solidFill>
                <a:srgbClr val="FF0000"/>
              </a:solidFill>
            </c:spPr>
            <c:extLst>
              <c:ext xmlns:c16="http://schemas.microsoft.com/office/drawing/2014/chart" uri="{C3380CC4-5D6E-409C-BE32-E72D297353CC}">
                <c16:uniqueId val="{00000001-1D3F-4CEB-8C3F-780D935666F2}"/>
              </c:ext>
            </c:extLst>
          </c:dPt>
          <c:dPt>
            <c:idx val="2"/>
            <c:invertIfNegative val="0"/>
            <c:bubble3D val="0"/>
            <c:spPr>
              <a:solidFill>
                <a:srgbClr val="FFFF00"/>
              </a:solidFill>
            </c:spPr>
            <c:extLst>
              <c:ext xmlns:c16="http://schemas.microsoft.com/office/drawing/2014/chart" uri="{C3380CC4-5D6E-409C-BE32-E72D297353CC}">
                <c16:uniqueId val="{00000002-1D3F-4CEB-8C3F-780D935666F2}"/>
              </c:ext>
            </c:extLst>
          </c:dPt>
          <c:dPt>
            <c:idx val="3"/>
            <c:invertIfNegative val="0"/>
            <c:bubble3D val="0"/>
            <c:spPr>
              <a:solidFill>
                <a:srgbClr val="00B050"/>
              </a:solidFill>
            </c:spPr>
            <c:extLst>
              <c:ext xmlns:c16="http://schemas.microsoft.com/office/drawing/2014/chart" uri="{C3380CC4-5D6E-409C-BE32-E72D297353CC}">
                <c16:uniqueId val="{00000003-1D3F-4CEB-8C3F-780D935666F2}"/>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'2014'!$D$105:$G$105</c:f>
              <c:strCache>
                <c:ptCount val="4"/>
                <c:pt idx="0">
                  <c:v>CDU</c:v>
                </c:pt>
                <c:pt idx="1">
                  <c:v>SPD</c:v>
                </c:pt>
                <c:pt idx="2">
                  <c:v>FDP</c:v>
                </c:pt>
                <c:pt idx="3">
                  <c:v>Grüne</c:v>
                </c:pt>
              </c:strCache>
            </c:strRef>
          </c:cat>
          <c:val>
            <c:numRef>
              <c:f>'2014'!$D$107:$G$107</c:f>
              <c:numCache>
                <c:formatCode>0.00%</c:formatCode>
                <c:ptCount val="4"/>
                <c:pt idx="0">
                  <c:v>-9.9126315789473674E-2</c:v>
                </c:pt>
                <c:pt idx="1">
                  <c:v>8.7889473684210573E-2</c:v>
                </c:pt>
                <c:pt idx="2">
                  <c:v>-1.4694736842105267E-2</c:v>
                </c:pt>
                <c:pt idx="3">
                  <c:v>2.6031578947368433E-2</c:v>
                </c:pt>
              </c:numCache>
            </c:numRef>
          </c:val>
          <c:extLst>
            <c:ext xmlns:c16="http://schemas.microsoft.com/office/drawing/2014/chart" uri="{C3380CC4-5D6E-409C-BE32-E72D297353CC}">
              <c16:uniqueId val="{00000004-1D3F-4CEB-8C3F-780D935666F2}"/>
            </c:ext>
          </c:extLst>
        </c:ser>
        <c:dLbls>
          <c:showLegendKey val="0"/>
          <c:showVal val="0"/>
          <c:showCatName val="0"/>
          <c:showSerName val="0"/>
          <c:showPercent val="0"/>
          <c:showBubbleSize val="0"/>
        </c:dLbls>
        <c:gapWidth val="150"/>
        <c:axId val="94654464"/>
        <c:axId val="94656000"/>
      </c:barChart>
      <c:catAx>
        <c:axId val="94654464"/>
        <c:scaling>
          <c:orientation val="minMax"/>
        </c:scaling>
        <c:delete val="0"/>
        <c:axPos val="b"/>
        <c:numFmt formatCode="General" sourceLinked="0"/>
        <c:majorTickMark val="out"/>
        <c:minorTickMark val="none"/>
        <c:tickLblPos val="nextTo"/>
        <c:crossAx val="94656000"/>
        <c:crosses val="autoZero"/>
        <c:auto val="1"/>
        <c:lblAlgn val="ctr"/>
        <c:lblOffset val="100"/>
        <c:noMultiLvlLbl val="0"/>
      </c:catAx>
      <c:valAx>
        <c:axId val="94656000"/>
        <c:scaling>
          <c:orientation val="minMax"/>
        </c:scaling>
        <c:delete val="0"/>
        <c:axPos val="l"/>
        <c:majorGridlines/>
        <c:numFmt formatCode="0.00%" sourceLinked="1"/>
        <c:majorTickMark val="out"/>
        <c:minorTickMark val="none"/>
        <c:tickLblPos val="nextTo"/>
        <c:crossAx val="9465446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'2014'!$B$124:$C$124</c:f>
              <c:strCache>
                <c:ptCount val="2"/>
                <c:pt idx="0">
                  <c:v>Rothe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6701-4D56-A211-18B48CC903FB}"/>
              </c:ext>
            </c:extLst>
          </c:dPt>
          <c:dPt>
            <c:idx val="1"/>
            <c:bubble3D val="0"/>
            <c:spPr>
              <a:solidFill>
                <a:srgbClr val="FF0000"/>
              </a:solidFill>
            </c:spPr>
            <c:extLst>
              <c:ext xmlns:c16="http://schemas.microsoft.com/office/drawing/2014/chart" uri="{C3380CC4-5D6E-409C-BE32-E72D297353CC}">
                <c16:uniqueId val="{00000001-6701-4D56-A211-18B48CC903FB}"/>
              </c:ext>
            </c:extLst>
          </c:dPt>
          <c:dPt>
            <c:idx val="2"/>
            <c:bubble3D val="0"/>
            <c:spPr>
              <a:solidFill>
                <a:srgbClr val="FFFF00"/>
              </a:solidFill>
            </c:spPr>
            <c:extLst>
              <c:ext xmlns:c16="http://schemas.microsoft.com/office/drawing/2014/chart" uri="{C3380CC4-5D6E-409C-BE32-E72D297353CC}">
                <c16:uniqueId val="{00000002-6701-4D56-A211-18B48CC903FB}"/>
              </c:ext>
            </c:extLst>
          </c:dPt>
          <c:dPt>
            <c:idx val="3"/>
            <c:bubble3D val="0"/>
            <c:spPr>
              <a:solidFill>
                <a:srgbClr val="00B050"/>
              </a:solidFill>
            </c:spPr>
            <c:extLst>
              <c:ext xmlns:c16="http://schemas.microsoft.com/office/drawing/2014/chart" uri="{C3380CC4-5D6E-409C-BE32-E72D297353CC}">
                <c16:uniqueId val="{00000003-6701-4D56-A211-18B48CC903FB}"/>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6701-4D56-A211-18B48CC903FB}"/>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'2014'!$D$123:$G$123</c:f>
              <c:strCache>
                <c:ptCount val="4"/>
                <c:pt idx="0">
                  <c:v>CDU</c:v>
                </c:pt>
                <c:pt idx="1">
                  <c:v>SPD</c:v>
                </c:pt>
                <c:pt idx="2">
                  <c:v>FDP</c:v>
                </c:pt>
                <c:pt idx="3">
                  <c:v>Grüne</c:v>
                </c:pt>
              </c:strCache>
            </c:strRef>
          </c:cat>
          <c:val>
            <c:numRef>
              <c:f>'2014'!$D$124:$G$124</c:f>
              <c:numCache>
                <c:formatCode>0.00%</c:formatCode>
                <c:ptCount val="4"/>
                <c:pt idx="0">
                  <c:v>0.64</c:v>
                </c:pt>
                <c:pt idx="1">
                  <c:v>0.28000000000000003</c:v>
                </c:pt>
                <c:pt idx="2">
                  <c:v>7.0000000000000007E-2</c:v>
                </c:pt>
                <c:pt idx="3">
                  <c:v>0.01</c:v>
                </c:pt>
              </c:numCache>
            </c:numRef>
          </c:val>
          <c:extLst>
            <c:ext xmlns:c16="http://schemas.microsoft.com/office/drawing/2014/chart" uri="{C3380CC4-5D6E-409C-BE32-E72D297353CC}">
              <c16:uniqueId val="{00000004-6701-4D56-A211-18B48CC903FB}"/>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'2014'!$B$125:$C$125</c:f>
              <c:strCache>
                <c:ptCount val="2"/>
                <c:pt idx="0">
                  <c:v>Rothe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6425-4F22-ADA4-7B3FBF8EF2B1}"/>
              </c:ext>
            </c:extLst>
          </c:dPt>
          <c:dPt>
            <c:idx val="1"/>
            <c:invertIfNegative val="0"/>
            <c:bubble3D val="0"/>
            <c:spPr>
              <a:solidFill>
                <a:srgbClr val="FF0000"/>
              </a:solidFill>
            </c:spPr>
            <c:extLst>
              <c:ext xmlns:c16="http://schemas.microsoft.com/office/drawing/2014/chart" uri="{C3380CC4-5D6E-409C-BE32-E72D297353CC}">
                <c16:uniqueId val="{00000001-6425-4F22-ADA4-7B3FBF8EF2B1}"/>
              </c:ext>
            </c:extLst>
          </c:dPt>
          <c:dPt>
            <c:idx val="2"/>
            <c:invertIfNegative val="0"/>
            <c:bubble3D val="0"/>
            <c:spPr>
              <a:solidFill>
                <a:srgbClr val="FFFF00"/>
              </a:solidFill>
            </c:spPr>
            <c:extLst>
              <c:ext xmlns:c16="http://schemas.microsoft.com/office/drawing/2014/chart" uri="{C3380CC4-5D6E-409C-BE32-E72D297353CC}">
                <c16:uniqueId val="{00000002-6425-4F22-ADA4-7B3FBF8EF2B1}"/>
              </c:ext>
            </c:extLst>
          </c:dPt>
          <c:dPt>
            <c:idx val="3"/>
            <c:invertIfNegative val="0"/>
            <c:bubble3D val="0"/>
            <c:spPr>
              <a:solidFill>
                <a:srgbClr val="00B050"/>
              </a:solidFill>
            </c:spPr>
            <c:extLst>
              <c:ext xmlns:c16="http://schemas.microsoft.com/office/drawing/2014/chart" uri="{C3380CC4-5D6E-409C-BE32-E72D297353CC}">
                <c16:uniqueId val="{00000003-6425-4F22-ADA4-7B3FBF8EF2B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'2014'!$D$123:$G$123</c:f>
              <c:strCache>
                <c:ptCount val="4"/>
                <c:pt idx="0">
                  <c:v>CDU</c:v>
                </c:pt>
                <c:pt idx="1">
                  <c:v>SPD</c:v>
                </c:pt>
                <c:pt idx="2">
                  <c:v>FDP</c:v>
                </c:pt>
                <c:pt idx="3">
                  <c:v>Grüne</c:v>
                </c:pt>
              </c:strCache>
            </c:strRef>
          </c:cat>
          <c:val>
            <c:numRef>
              <c:f>'2014'!$D$125:$G$125</c:f>
              <c:numCache>
                <c:formatCode>0.00%</c:formatCode>
                <c:ptCount val="4"/>
                <c:pt idx="0">
                  <c:v>-9.3299999999999939E-2</c:v>
                </c:pt>
                <c:pt idx="1">
                  <c:v>0.18480000000000002</c:v>
                </c:pt>
                <c:pt idx="2">
                  <c:v>-5.3799999999999987E-2</c:v>
                </c:pt>
                <c:pt idx="3">
                  <c:v>-3.7600000000000001E-2</c:v>
                </c:pt>
              </c:numCache>
            </c:numRef>
          </c:val>
          <c:extLst>
            <c:ext xmlns:c16="http://schemas.microsoft.com/office/drawing/2014/chart" uri="{C3380CC4-5D6E-409C-BE32-E72D297353CC}">
              <c16:uniqueId val="{00000004-6425-4F22-ADA4-7B3FBF8EF2B1}"/>
            </c:ext>
          </c:extLst>
        </c:ser>
        <c:dLbls>
          <c:showLegendKey val="0"/>
          <c:showVal val="0"/>
          <c:showCatName val="0"/>
          <c:showSerName val="0"/>
          <c:showPercent val="0"/>
          <c:showBubbleSize val="0"/>
        </c:dLbls>
        <c:gapWidth val="150"/>
        <c:axId val="94718976"/>
        <c:axId val="94728960"/>
      </c:barChart>
      <c:catAx>
        <c:axId val="94718976"/>
        <c:scaling>
          <c:orientation val="minMax"/>
        </c:scaling>
        <c:delete val="0"/>
        <c:axPos val="b"/>
        <c:numFmt formatCode="General" sourceLinked="0"/>
        <c:majorTickMark val="out"/>
        <c:minorTickMark val="none"/>
        <c:tickLblPos val="nextTo"/>
        <c:crossAx val="94728960"/>
        <c:crosses val="autoZero"/>
        <c:auto val="1"/>
        <c:lblAlgn val="ctr"/>
        <c:lblOffset val="100"/>
        <c:noMultiLvlLbl val="0"/>
      </c:catAx>
      <c:valAx>
        <c:axId val="94728960"/>
        <c:scaling>
          <c:orientation val="minMax"/>
        </c:scaling>
        <c:delete val="0"/>
        <c:axPos val="l"/>
        <c:majorGridlines/>
        <c:numFmt formatCode="0.00%" sourceLinked="1"/>
        <c:majorTickMark val="out"/>
        <c:minorTickMark val="none"/>
        <c:tickLblPos val="nextTo"/>
        <c:crossAx val="947189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'2020'!$B$68:$C$68</c:f>
              <c:strCache>
                <c:ptCount val="2"/>
                <c:pt idx="0">
                  <c:v>Blankenau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28ED-4758-A3D0-437B8E0792DB}"/>
              </c:ext>
            </c:extLst>
          </c:dPt>
          <c:dPt>
            <c:idx val="1"/>
            <c:bubble3D val="0"/>
            <c:spPr>
              <a:solidFill>
                <a:srgbClr val="FF0000"/>
              </a:solidFill>
            </c:spPr>
            <c:extLst>
              <c:ext xmlns:c16="http://schemas.microsoft.com/office/drawing/2014/chart" uri="{C3380CC4-5D6E-409C-BE32-E72D297353CC}">
                <c16:uniqueId val="{00000003-28ED-4758-A3D0-437B8E0792DB}"/>
              </c:ext>
            </c:extLst>
          </c:dPt>
          <c:dPt>
            <c:idx val="2"/>
            <c:bubble3D val="0"/>
            <c:spPr>
              <a:solidFill>
                <a:srgbClr val="FFFF00"/>
              </a:solidFill>
            </c:spPr>
            <c:extLst>
              <c:ext xmlns:c16="http://schemas.microsoft.com/office/drawing/2014/chart" uri="{C3380CC4-5D6E-409C-BE32-E72D297353CC}">
                <c16:uniqueId val="{00000005-28ED-4758-A3D0-437B8E0792DB}"/>
              </c:ext>
            </c:extLst>
          </c:dPt>
          <c:dPt>
            <c:idx val="3"/>
            <c:bubble3D val="0"/>
            <c:spPr>
              <a:solidFill>
                <a:srgbClr val="00B050"/>
              </a:solidFill>
            </c:spPr>
            <c:extLst>
              <c:ext xmlns:c16="http://schemas.microsoft.com/office/drawing/2014/chart" uri="{C3380CC4-5D6E-409C-BE32-E72D297353CC}">
                <c16:uniqueId val="{00000007-28ED-4758-A3D0-437B8E0792DB}"/>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8ED-4758-A3D0-437B8E0792DB}"/>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'2020'!$D$67:$G$67</c:f>
              <c:strCache>
                <c:ptCount val="4"/>
                <c:pt idx="0">
                  <c:v>CDU</c:v>
                </c:pt>
                <c:pt idx="1">
                  <c:v>SPD</c:v>
                </c:pt>
                <c:pt idx="2">
                  <c:v>FDP</c:v>
                </c:pt>
                <c:pt idx="3">
                  <c:v>Grüne</c:v>
                </c:pt>
              </c:strCache>
            </c:strRef>
          </c:cat>
          <c:val>
            <c:numRef>
              <c:f>'2020'!$D$68:$G$68</c:f>
              <c:numCache>
                <c:formatCode>0.00%</c:formatCode>
                <c:ptCount val="4"/>
                <c:pt idx="0">
                  <c:v>0.32846715328467152</c:v>
                </c:pt>
                <c:pt idx="1">
                  <c:v>0.29927007299270075</c:v>
                </c:pt>
                <c:pt idx="2">
                  <c:v>0.11678832116788321</c:v>
                </c:pt>
                <c:pt idx="3">
                  <c:v>0.25547445255474455</c:v>
                </c:pt>
              </c:numCache>
            </c:numRef>
          </c:val>
          <c:extLst>
            <c:ext xmlns:c16="http://schemas.microsoft.com/office/drawing/2014/chart" uri="{C3380CC4-5D6E-409C-BE32-E72D297353CC}">
              <c16:uniqueId val="{00000008-28ED-4758-A3D0-437B8E0792DB}"/>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'2014'!$B$142:$C$142</c:f>
              <c:strCache>
                <c:ptCount val="2"/>
                <c:pt idx="0">
                  <c:v>Tietelsen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1B39-4070-B720-C8B60D769DB6}"/>
              </c:ext>
            </c:extLst>
          </c:dPt>
          <c:dPt>
            <c:idx val="1"/>
            <c:bubble3D val="0"/>
            <c:spPr>
              <a:solidFill>
                <a:srgbClr val="FF0000"/>
              </a:solidFill>
            </c:spPr>
            <c:extLst>
              <c:ext xmlns:c16="http://schemas.microsoft.com/office/drawing/2014/chart" uri="{C3380CC4-5D6E-409C-BE32-E72D297353CC}">
                <c16:uniqueId val="{00000001-1B39-4070-B720-C8B60D769DB6}"/>
              </c:ext>
            </c:extLst>
          </c:dPt>
          <c:dPt>
            <c:idx val="2"/>
            <c:bubble3D val="0"/>
            <c:spPr>
              <a:solidFill>
                <a:srgbClr val="FFFF00"/>
              </a:solidFill>
            </c:spPr>
            <c:extLst>
              <c:ext xmlns:c16="http://schemas.microsoft.com/office/drawing/2014/chart" uri="{C3380CC4-5D6E-409C-BE32-E72D297353CC}">
                <c16:uniqueId val="{00000002-1B39-4070-B720-C8B60D769DB6}"/>
              </c:ext>
            </c:extLst>
          </c:dPt>
          <c:dPt>
            <c:idx val="3"/>
            <c:bubble3D val="0"/>
            <c:spPr>
              <a:solidFill>
                <a:srgbClr val="00B050"/>
              </a:solidFill>
            </c:spPr>
            <c:extLst>
              <c:ext xmlns:c16="http://schemas.microsoft.com/office/drawing/2014/chart" uri="{C3380CC4-5D6E-409C-BE32-E72D297353CC}">
                <c16:uniqueId val="{00000003-1B39-4070-B720-C8B60D769DB6}"/>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1B39-4070-B720-C8B60D769DB6}"/>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'2014'!$D$141:$G$141</c:f>
              <c:strCache>
                <c:ptCount val="4"/>
                <c:pt idx="0">
                  <c:v>CDU</c:v>
                </c:pt>
                <c:pt idx="1">
                  <c:v>SPD</c:v>
                </c:pt>
                <c:pt idx="2">
                  <c:v>FDP</c:v>
                </c:pt>
                <c:pt idx="3">
                  <c:v>Grüne</c:v>
                </c:pt>
              </c:strCache>
            </c:strRef>
          </c:cat>
          <c:val>
            <c:numRef>
              <c:f>'2014'!$D$142:$G$142</c:f>
              <c:numCache>
                <c:formatCode>0.00%</c:formatCode>
                <c:ptCount val="4"/>
                <c:pt idx="0">
                  <c:v>0.77235772357723576</c:v>
                </c:pt>
                <c:pt idx="1">
                  <c:v>0.10569105691056911</c:v>
                </c:pt>
                <c:pt idx="2">
                  <c:v>0.10569105691056911</c:v>
                </c:pt>
                <c:pt idx="3">
                  <c:v>1.6260162601626018E-2</c:v>
                </c:pt>
              </c:numCache>
            </c:numRef>
          </c:val>
          <c:extLst>
            <c:ext xmlns:c16="http://schemas.microsoft.com/office/drawing/2014/chart" uri="{C3380CC4-5D6E-409C-BE32-E72D297353CC}">
              <c16:uniqueId val="{00000004-1B39-4070-B720-C8B60D769DB6}"/>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'2014'!$B$143:$C$143</c:f>
              <c:strCache>
                <c:ptCount val="2"/>
                <c:pt idx="0">
                  <c:v>Tietelsen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3819-41B5-90A6-BC23EFE72A31}"/>
              </c:ext>
            </c:extLst>
          </c:dPt>
          <c:dPt>
            <c:idx val="1"/>
            <c:invertIfNegative val="0"/>
            <c:bubble3D val="0"/>
            <c:spPr>
              <a:solidFill>
                <a:srgbClr val="FF0000"/>
              </a:solidFill>
            </c:spPr>
            <c:extLst>
              <c:ext xmlns:c16="http://schemas.microsoft.com/office/drawing/2014/chart" uri="{C3380CC4-5D6E-409C-BE32-E72D297353CC}">
                <c16:uniqueId val="{00000001-3819-41B5-90A6-BC23EFE72A31}"/>
              </c:ext>
            </c:extLst>
          </c:dPt>
          <c:dPt>
            <c:idx val="2"/>
            <c:invertIfNegative val="0"/>
            <c:bubble3D val="0"/>
            <c:spPr>
              <a:solidFill>
                <a:srgbClr val="FFFF00"/>
              </a:solidFill>
            </c:spPr>
            <c:extLst>
              <c:ext xmlns:c16="http://schemas.microsoft.com/office/drawing/2014/chart" uri="{C3380CC4-5D6E-409C-BE32-E72D297353CC}">
                <c16:uniqueId val="{00000002-3819-41B5-90A6-BC23EFE72A31}"/>
              </c:ext>
            </c:extLst>
          </c:dPt>
          <c:dPt>
            <c:idx val="3"/>
            <c:invertIfNegative val="0"/>
            <c:bubble3D val="0"/>
            <c:spPr>
              <a:solidFill>
                <a:srgbClr val="00B050"/>
              </a:solidFill>
            </c:spPr>
            <c:extLst>
              <c:ext xmlns:c16="http://schemas.microsoft.com/office/drawing/2014/chart" uri="{C3380CC4-5D6E-409C-BE32-E72D297353CC}">
                <c16:uniqueId val="{00000003-3819-41B5-90A6-BC23EFE72A3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'2014'!$D$141:$G$141</c:f>
              <c:strCache>
                <c:ptCount val="4"/>
                <c:pt idx="0">
                  <c:v>CDU</c:v>
                </c:pt>
                <c:pt idx="1">
                  <c:v>SPD</c:v>
                </c:pt>
                <c:pt idx="2">
                  <c:v>FDP</c:v>
                </c:pt>
                <c:pt idx="3">
                  <c:v>Grüne</c:v>
                </c:pt>
              </c:strCache>
            </c:strRef>
          </c:cat>
          <c:val>
            <c:numRef>
              <c:f>'2014'!$D$143:$G$143</c:f>
              <c:numCache>
                <c:formatCode>0.00%</c:formatCode>
                <c:ptCount val="4"/>
                <c:pt idx="0">
                  <c:v>4.1157723577235794E-2</c:v>
                </c:pt>
                <c:pt idx="1">
                  <c:v>1.1891056910569117E-2</c:v>
                </c:pt>
                <c:pt idx="2">
                  <c:v>-3.8108943089430899E-2</c:v>
                </c:pt>
                <c:pt idx="3">
                  <c:v>-1.4939837398373981E-2</c:v>
                </c:pt>
              </c:numCache>
            </c:numRef>
          </c:val>
          <c:extLst>
            <c:ext xmlns:c16="http://schemas.microsoft.com/office/drawing/2014/chart" uri="{C3380CC4-5D6E-409C-BE32-E72D297353CC}">
              <c16:uniqueId val="{00000004-3819-41B5-90A6-BC23EFE72A31}"/>
            </c:ext>
          </c:extLst>
        </c:ser>
        <c:dLbls>
          <c:showLegendKey val="0"/>
          <c:showVal val="0"/>
          <c:showCatName val="0"/>
          <c:showSerName val="0"/>
          <c:showPercent val="0"/>
          <c:showBubbleSize val="0"/>
        </c:dLbls>
        <c:gapWidth val="150"/>
        <c:axId val="94853376"/>
        <c:axId val="94855168"/>
      </c:barChart>
      <c:catAx>
        <c:axId val="94853376"/>
        <c:scaling>
          <c:orientation val="minMax"/>
        </c:scaling>
        <c:delete val="0"/>
        <c:axPos val="b"/>
        <c:numFmt formatCode="General" sourceLinked="0"/>
        <c:majorTickMark val="out"/>
        <c:minorTickMark val="none"/>
        <c:tickLblPos val="nextTo"/>
        <c:crossAx val="94855168"/>
        <c:crosses val="autoZero"/>
        <c:auto val="1"/>
        <c:lblAlgn val="ctr"/>
        <c:lblOffset val="100"/>
        <c:noMultiLvlLbl val="0"/>
      </c:catAx>
      <c:valAx>
        <c:axId val="94855168"/>
        <c:scaling>
          <c:orientation val="minMax"/>
        </c:scaling>
        <c:delete val="0"/>
        <c:axPos val="l"/>
        <c:majorGridlines/>
        <c:numFmt formatCode="0.00%" sourceLinked="1"/>
        <c:majorTickMark val="out"/>
        <c:minorTickMark val="none"/>
        <c:tickLblPos val="nextTo"/>
        <c:crossAx val="948533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'2014'!$B$160:$C$160</c:f>
              <c:strCache>
                <c:ptCount val="2"/>
                <c:pt idx="0">
                  <c:v>Haarbrück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0B2E-43E7-B2E5-C1DC399BCA8F}"/>
              </c:ext>
            </c:extLst>
          </c:dPt>
          <c:dPt>
            <c:idx val="1"/>
            <c:bubble3D val="0"/>
            <c:spPr>
              <a:solidFill>
                <a:srgbClr val="FF0000"/>
              </a:solidFill>
            </c:spPr>
            <c:extLst>
              <c:ext xmlns:c16="http://schemas.microsoft.com/office/drawing/2014/chart" uri="{C3380CC4-5D6E-409C-BE32-E72D297353CC}">
                <c16:uniqueId val="{00000001-0B2E-43E7-B2E5-C1DC399BCA8F}"/>
              </c:ext>
            </c:extLst>
          </c:dPt>
          <c:dPt>
            <c:idx val="2"/>
            <c:bubble3D val="0"/>
            <c:spPr>
              <a:solidFill>
                <a:srgbClr val="FFFF00"/>
              </a:solidFill>
            </c:spPr>
            <c:extLst>
              <c:ext xmlns:c16="http://schemas.microsoft.com/office/drawing/2014/chart" uri="{C3380CC4-5D6E-409C-BE32-E72D297353CC}">
                <c16:uniqueId val="{00000002-0B2E-43E7-B2E5-C1DC399BCA8F}"/>
              </c:ext>
            </c:extLst>
          </c:dPt>
          <c:dPt>
            <c:idx val="3"/>
            <c:bubble3D val="0"/>
            <c:spPr>
              <a:solidFill>
                <a:srgbClr val="00B050"/>
              </a:solidFill>
            </c:spPr>
            <c:extLst>
              <c:ext xmlns:c16="http://schemas.microsoft.com/office/drawing/2014/chart" uri="{C3380CC4-5D6E-409C-BE32-E72D297353CC}">
                <c16:uniqueId val="{00000003-0B2E-43E7-B2E5-C1DC399BCA8F}"/>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0B2E-43E7-B2E5-C1DC399BCA8F}"/>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'2014'!$D$159:$G$159</c:f>
              <c:strCache>
                <c:ptCount val="4"/>
                <c:pt idx="0">
                  <c:v>CDU</c:v>
                </c:pt>
                <c:pt idx="1">
                  <c:v>SPD</c:v>
                </c:pt>
                <c:pt idx="2">
                  <c:v>FDP</c:v>
                </c:pt>
                <c:pt idx="3">
                  <c:v>Grüne</c:v>
                </c:pt>
              </c:strCache>
            </c:strRef>
          </c:cat>
          <c:val>
            <c:numRef>
              <c:f>'2014'!$D$160:$G$160</c:f>
              <c:numCache>
                <c:formatCode>0.00%</c:formatCode>
                <c:ptCount val="4"/>
                <c:pt idx="0">
                  <c:v>0.67200000000000004</c:v>
                </c:pt>
                <c:pt idx="1">
                  <c:v>9.6000000000000002E-2</c:v>
                </c:pt>
                <c:pt idx="2">
                  <c:v>0.12</c:v>
                </c:pt>
                <c:pt idx="3">
                  <c:v>0.112</c:v>
                </c:pt>
              </c:numCache>
            </c:numRef>
          </c:val>
          <c:extLst>
            <c:ext xmlns:c16="http://schemas.microsoft.com/office/drawing/2014/chart" uri="{C3380CC4-5D6E-409C-BE32-E72D297353CC}">
              <c16:uniqueId val="{00000004-0B2E-43E7-B2E5-C1DC399BCA8F}"/>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'2014'!$B$161:$C$161</c:f>
              <c:strCache>
                <c:ptCount val="2"/>
                <c:pt idx="0">
                  <c:v>Haarbrück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79B0-4E5A-A795-304CE6EDF3BD}"/>
              </c:ext>
            </c:extLst>
          </c:dPt>
          <c:dPt>
            <c:idx val="1"/>
            <c:invertIfNegative val="0"/>
            <c:bubble3D val="0"/>
            <c:spPr>
              <a:solidFill>
                <a:srgbClr val="FF0000"/>
              </a:solidFill>
            </c:spPr>
            <c:extLst>
              <c:ext xmlns:c16="http://schemas.microsoft.com/office/drawing/2014/chart" uri="{C3380CC4-5D6E-409C-BE32-E72D297353CC}">
                <c16:uniqueId val="{00000001-79B0-4E5A-A795-304CE6EDF3BD}"/>
              </c:ext>
            </c:extLst>
          </c:dPt>
          <c:dPt>
            <c:idx val="2"/>
            <c:invertIfNegative val="0"/>
            <c:bubble3D val="0"/>
            <c:spPr>
              <a:solidFill>
                <a:srgbClr val="FFFF00"/>
              </a:solidFill>
            </c:spPr>
            <c:extLst>
              <c:ext xmlns:c16="http://schemas.microsoft.com/office/drawing/2014/chart" uri="{C3380CC4-5D6E-409C-BE32-E72D297353CC}">
                <c16:uniqueId val="{00000002-79B0-4E5A-A795-304CE6EDF3BD}"/>
              </c:ext>
            </c:extLst>
          </c:dPt>
          <c:dPt>
            <c:idx val="3"/>
            <c:invertIfNegative val="0"/>
            <c:bubble3D val="0"/>
            <c:spPr>
              <a:solidFill>
                <a:srgbClr val="00B050"/>
              </a:solidFill>
            </c:spPr>
            <c:extLst>
              <c:ext xmlns:c16="http://schemas.microsoft.com/office/drawing/2014/chart" uri="{C3380CC4-5D6E-409C-BE32-E72D297353CC}">
                <c16:uniqueId val="{00000003-79B0-4E5A-A795-304CE6EDF3BD}"/>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'2014'!$D$159:$G$159</c:f>
              <c:strCache>
                <c:ptCount val="4"/>
                <c:pt idx="0">
                  <c:v>CDU</c:v>
                </c:pt>
                <c:pt idx="1">
                  <c:v>SPD</c:v>
                </c:pt>
                <c:pt idx="2">
                  <c:v>FDP</c:v>
                </c:pt>
                <c:pt idx="3">
                  <c:v>Grüne</c:v>
                </c:pt>
              </c:strCache>
            </c:strRef>
          </c:cat>
          <c:val>
            <c:numRef>
              <c:f>'2014'!$D$161:$G$161</c:f>
              <c:numCache>
                <c:formatCode>0.00%</c:formatCode>
                <c:ptCount val="4"/>
                <c:pt idx="0">
                  <c:v>-0.1157999999999999</c:v>
                </c:pt>
                <c:pt idx="1">
                  <c:v>1.3300000000000006E-2</c:v>
                </c:pt>
                <c:pt idx="2">
                  <c:v>6.2399999999999997E-2</c:v>
                </c:pt>
                <c:pt idx="3">
                  <c:v>4.0099999999999997E-2</c:v>
                </c:pt>
              </c:numCache>
            </c:numRef>
          </c:val>
          <c:extLst>
            <c:ext xmlns:c16="http://schemas.microsoft.com/office/drawing/2014/chart" uri="{C3380CC4-5D6E-409C-BE32-E72D297353CC}">
              <c16:uniqueId val="{00000004-79B0-4E5A-A795-304CE6EDF3BD}"/>
            </c:ext>
          </c:extLst>
        </c:ser>
        <c:dLbls>
          <c:showLegendKey val="0"/>
          <c:showVal val="0"/>
          <c:showCatName val="0"/>
          <c:showSerName val="0"/>
          <c:showPercent val="0"/>
          <c:showBubbleSize val="0"/>
        </c:dLbls>
        <c:gapWidth val="150"/>
        <c:axId val="153863680"/>
        <c:axId val="153865216"/>
      </c:barChart>
      <c:catAx>
        <c:axId val="153863680"/>
        <c:scaling>
          <c:orientation val="minMax"/>
        </c:scaling>
        <c:delete val="0"/>
        <c:axPos val="b"/>
        <c:numFmt formatCode="General" sourceLinked="0"/>
        <c:majorTickMark val="out"/>
        <c:minorTickMark val="none"/>
        <c:tickLblPos val="nextTo"/>
        <c:crossAx val="153865216"/>
        <c:crosses val="autoZero"/>
        <c:auto val="1"/>
        <c:lblAlgn val="ctr"/>
        <c:lblOffset val="100"/>
        <c:noMultiLvlLbl val="0"/>
      </c:catAx>
      <c:valAx>
        <c:axId val="153865216"/>
        <c:scaling>
          <c:orientation val="minMax"/>
        </c:scaling>
        <c:delete val="0"/>
        <c:axPos val="l"/>
        <c:majorGridlines/>
        <c:numFmt formatCode="0.00%" sourceLinked="1"/>
        <c:majorTickMark val="out"/>
        <c:minorTickMark val="none"/>
        <c:tickLblPos val="nextTo"/>
        <c:crossAx val="153863680"/>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'2014'!$B$178:$C$178</c:f>
              <c:strCache>
                <c:ptCount val="2"/>
                <c:pt idx="0">
                  <c:v>Jakobsberg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EAB8-46BF-A179-9BCAC6AA9CAA}"/>
              </c:ext>
            </c:extLst>
          </c:dPt>
          <c:dPt>
            <c:idx val="1"/>
            <c:bubble3D val="0"/>
            <c:spPr>
              <a:solidFill>
                <a:srgbClr val="FF0000"/>
              </a:solidFill>
            </c:spPr>
            <c:extLst>
              <c:ext xmlns:c16="http://schemas.microsoft.com/office/drawing/2014/chart" uri="{C3380CC4-5D6E-409C-BE32-E72D297353CC}">
                <c16:uniqueId val="{00000001-EAB8-46BF-A179-9BCAC6AA9CAA}"/>
              </c:ext>
            </c:extLst>
          </c:dPt>
          <c:dPt>
            <c:idx val="2"/>
            <c:bubble3D val="0"/>
            <c:spPr>
              <a:solidFill>
                <a:srgbClr val="FFFF00"/>
              </a:solidFill>
            </c:spPr>
            <c:extLst>
              <c:ext xmlns:c16="http://schemas.microsoft.com/office/drawing/2014/chart" uri="{C3380CC4-5D6E-409C-BE32-E72D297353CC}">
                <c16:uniqueId val="{00000002-EAB8-46BF-A179-9BCAC6AA9CAA}"/>
              </c:ext>
            </c:extLst>
          </c:dPt>
          <c:dPt>
            <c:idx val="3"/>
            <c:bubble3D val="0"/>
            <c:spPr>
              <a:solidFill>
                <a:srgbClr val="00B050"/>
              </a:solidFill>
            </c:spPr>
            <c:extLst>
              <c:ext xmlns:c16="http://schemas.microsoft.com/office/drawing/2014/chart" uri="{C3380CC4-5D6E-409C-BE32-E72D297353CC}">
                <c16:uniqueId val="{00000003-EAB8-46BF-A179-9BCAC6AA9CAA}"/>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EAB8-46BF-A179-9BCAC6AA9CAA}"/>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'2014'!$D$177:$G$177</c:f>
              <c:strCache>
                <c:ptCount val="4"/>
                <c:pt idx="0">
                  <c:v>CDU</c:v>
                </c:pt>
                <c:pt idx="1">
                  <c:v>SPD</c:v>
                </c:pt>
                <c:pt idx="2">
                  <c:v>FDP</c:v>
                </c:pt>
                <c:pt idx="3">
                  <c:v>Grüne</c:v>
                </c:pt>
              </c:strCache>
            </c:strRef>
          </c:cat>
          <c:val>
            <c:numRef>
              <c:f>'2014'!$D$178:$G$178</c:f>
              <c:numCache>
                <c:formatCode>0.00%</c:formatCode>
                <c:ptCount val="4"/>
                <c:pt idx="0">
                  <c:v>0.64383561643835618</c:v>
                </c:pt>
                <c:pt idx="1">
                  <c:v>0.24657534246575341</c:v>
                </c:pt>
                <c:pt idx="2">
                  <c:v>4.7945205479452052E-2</c:v>
                </c:pt>
                <c:pt idx="3">
                  <c:v>6.1643835616438353E-2</c:v>
                </c:pt>
              </c:numCache>
            </c:numRef>
          </c:val>
          <c:extLst>
            <c:ext xmlns:c16="http://schemas.microsoft.com/office/drawing/2014/chart" uri="{C3380CC4-5D6E-409C-BE32-E72D297353CC}">
              <c16:uniqueId val="{00000004-EAB8-46BF-A179-9BCAC6AA9CAA}"/>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'2014'!$B$179:$C$179</c:f>
              <c:strCache>
                <c:ptCount val="2"/>
                <c:pt idx="0">
                  <c:v>Jakobsberg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7877-46FB-A5C2-30D11D55AEAB}"/>
              </c:ext>
            </c:extLst>
          </c:dPt>
          <c:dPt>
            <c:idx val="1"/>
            <c:invertIfNegative val="0"/>
            <c:bubble3D val="0"/>
            <c:spPr>
              <a:solidFill>
                <a:srgbClr val="FF0000"/>
              </a:solidFill>
            </c:spPr>
            <c:extLst>
              <c:ext xmlns:c16="http://schemas.microsoft.com/office/drawing/2014/chart" uri="{C3380CC4-5D6E-409C-BE32-E72D297353CC}">
                <c16:uniqueId val="{00000001-7877-46FB-A5C2-30D11D55AEAB}"/>
              </c:ext>
            </c:extLst>
          </c:dPt>
          <c:dPt>
            <c:idx val="2"/>
            <c:invertIfNegative val="0"/>
            <c:bubble3D val="0"/>
            <c:spPr>
              <a:solidFill>
                <a:srgbClr val="FFFF00"/>
              </a:solidFill>
            </c:spPr>
            <c:extLst>
              <c:ext xmlns:c16="http://schemas.microsoft.com/office/drawing/2014/chart" uri="{C3380CC4-5D6E-409C-BE32-E72D297353CC}">
                <c16:uniqueId val="{00000002-7877-46FB-A5C2-30D11D55AEAB}"/>
              </c:ext>
            </c:extLst>
          </c:dPt>
          <c:dPt>
            <c:idx val="3"/>
            <c:invertIfNegative val="0"/>
            <c:bubble3D val="0"/>
            <c:spPr>
              <a:solidFill>
                <a:srgbClr val="00B050"/>
              </a:solidFill>
            </c:spPr>
            <c:extLst>
              <c:ext xmlns:c16="http://schemas.microsoft.com/office/drawing/2014/chart" uri="{C3380CC4-5D6E-409C-BE32-E72D297353CC}">
                <c16:uniqueId val="{00000003-7877-46FB-A5C2-30D11D55AEAB}"/>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'2014'!$D$177:$G$177</c:f>
              <c:strCache>
                <c:ptCount val="4"/>
                <c:pt idx="0">
                  <c:v>CDU</c:v>
                </c:pt>
                <c:pt idx="1">
                  <c:v>SPD</c:v>
                </c:pt>
                <c:pt idx="2">
                  <c:v>FDP</c:v>
                </c:pt>
                <c:pt idx="3">
                  <c:v>Grüne</c:v>
                </c:pt>
              </c:strCache>
            </c:strRef>
          </c:cat>
          <c:val>
            <c:numRef>
              <c:f>'2014'!$D$179:$G$179</c:f>
              <c:numCache>
                <c:formatCode>0.00%</c:formatCode>
                <c:ptCount val="4"/>
                <c:pt idx="0">
                  <c:v>6.2635616438356134E-2</c:v>
                </c:pt>
                <c:pt idx="1">
                  <c:v>2.1575342465753405E-2</c:v>
                </c:pt>
                <c:pt idx="2">
                  <c:v>-7.0854794520547951E-2</c:v>
                </c:pt>
                <c:pt idx="3">
                  <c:v>-1.3356164383561644E-2</c:v>
                </c:pt>
              </c:numCache>
            </c:numRef>
          </c:val>
          <c:extLst>
            <c:ext xmlns:c16="http://schemas.microsoft.com/office/drawing/2014/chart" uri="{C3380CC4-5D6E-409C-BE32-E72D297353CC}">
              <c16:uniqueId val="{00000004-7877-46FB-A5C2-30D11D55AEAB}"/>
            </c:ext>
          </c:extLst>
        </c:ser>
        <c:dLbls>
          <c:showLegendKey val="0"/>
          <c:showVal val="0"/>
          <c:showCatName val="0"/>
          <c:showSerName val="0"/>
          <c:showPercent val="0"/>
          <c:showBubbleSize val="0"/>
        </c:dLbls>
        <c:gapWidth val="150"/>
        <c:axId val="154002176"/>
        <c:axId val="154003712"/>
      </c:barChart>
      <c:catAx>
        <c:axId val="154002176"/>
        <c:scaling>
          <c:orientation val="minMax"/>
        </c:scaling>
        <c:delete val="0"/>
        <c:axPos val="b"/>
        <c:numFmt formatCode="General" sourceLinked="0"/>
        <c:majorTickMark val="out"/>
        <c:minorTickMark val="none"/>
        <c:tickLblPos val="nextTo"/>
        <c:crossAx val="154003712"/>
        <c:crosses val="autoZero"/>
        <c:auto val="1"/>
        <c:lblAlgn val="ctr"/>
        <c:lblOffset val="100"/>
        <c:noMultiLvlLbl val="0"/>
      </c:catAx>
      <c:valAx>
        <c:axId val="154003712"/>
        <c:scaling>
          <c:orientation val="minMax"/>
        </c:scaling>
        <c:delete val="0"/>
        <c:axPos val="l"/>
        <c:majorGridlines/>
        <c:numFmt formatCode="0.00%" sourceLinked="1"/>
        <c:majorTickMark val="out"/>
        <c:minorTickMark val="none"/>
        <c:tickLblPos val="nextTo"/>
        <c:crossAx val="1540021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'2014'!$B$196:$C$196</c:f>
              <c:strCache>
                <c:ptCount val="2"/>
                <c:pt idx="0">
                  <c:v>Herstelle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3D02-49DA-AE87-580022354CD4}"/>
              </c:ext>
            </c:extLst>
          </c:dPt>
          <c:dPt>
            <c:idx val="1"/>
            <c:bubble3D val="0"/>
            <c:spPr>
              <a:solidFill>
                <a:srgbClr val="FF0000"/>
              </a:solidFill>
            </c:spPr>
            <c:extLst>
              <c:ext xmlns:c16="http://schemas.microsoft.com/office/drawing/2014/chart" uri="{C3380CC4-5D6E-409C-BE32-E72D297353CC}">
                <c16:uniqueId val="{00000001-3D02-49DA-AE87-580022354CD4}"/>
              </c:ext>
            </c:extLst>
          </c:dPt>
          <c:dPt>
            <c:idx val="2"/>
            <c:bubble3D val="0"/>
            <c:spPr>
              <a:solidFill>
                <a:srgbClr val="FFFF00"/>
              </a:solidFill>
            </c:spPr>
            <c:extLst>
              <c:ext xmlns:c16="http://schemas.microsoft.com/office/drawing/2014/chart" uri="{C3380CC4-5D6E-409C-BE32-E72D297353CC}">
                <c16:uniqueId val="{00000002-3D02-49DA-AE87-580022354CD4}"/>
              </c:ext>
            </c:extLst>
          </c:dPt>
          <c:dPt>
            <c:idx val="3"/>
            <c:bubble3D val="0"/>
            <c:spPr>
              <a:solidFill>
                <a:srgbClr val="00B050"/>
              </a:solidFill>
            </c:spPr>
            <c:extLst>
              <c:ext xmlns:c16="http://schemas.microsoft.com/office/drawing/2014/chart" uri="{C3380CC4-5D6E-409C-BE32-E72D297353CC}">
                <c16:uniqueId val="{00000003-3D02-49DA-AE87-580022354CD4}"/>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3D02-49DA-AE87-580022354CD4}"/>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'2014'!$D$195:$G$195</c:f>
              <c:strCache>
                <c:ptCount val="4"/>
                <c:pt idx="0">
                  <c:v>CDU</c:v>
                </c:pt>
                <c:pt idx="1">
                  <c:v>SPD</c:v>
                </c:pt>
                <c:pt idx="2">
                  <c:v>FDP</c:v>
                </c:pt>
                <c:pt idx="3">
                  <c:v>Grüne</c:v>
                </c:pt>
              </c:strCache>
            </c:strRef>
          </c:cat>
          <c:val>
            <c:numRef>
              <c:f>'2014'!$D$196:$G$196</c:f>
              <c:numCache>
                <c:formatCode>0.00%</c:formatCode>
                <c:ptCount val="4"/>
                <c:pt idx="0">
                  <c:v>0.61501210653753025</c:v>
                </c:pt>
                <c:pt idx="1">
                  <c:v>0.20581113801452786</c:v>
                </c:pt>
                <c:pt idx="2">
                  <c:v>4.3583535108958835E-2</c:v>
                </c:pt>
                <c:pt idx="3">
                  <c:v>0.13559322033898305</c:v>
                </c:pt>
              </c:numCache>
            </c:numRef>
          </c:val>
          <c:extLst>
            <c:ext xmlns:c16="http://schemas.microsoft.com/office/drawing/2014/chart" uri="{C3380CC4-5D6E-409C-BE32-E72D297353CC}">
              <c16:uniqueId val="{00000004-3D02-49DA-AE87-580022354CD4}"/>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'2014'!$B$197:$C$197</c:f>
              <c:strCache>
                <c:ptCount val="2"/>
                <c:pt idx="0">
                  <c:v>Herstelle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F38A-47F8-A2D5-4074EC11BE32}"/>
              </c:ext>
            </c:extLst>
          </c:dPt>
          <c:dPt>
            <c:idx val="1"/>
            <c:invertIfNegative val="0"/>
            <c:bubble3D val="0"/>
            <c:spPr>
              <a:solidFill>
                <a:srgbClr val="FF0000"/>
              </a:solidFill>
            </c:spPr>
            <c:extLst>
              <c:ext xmlns:c16="http://schemas.microsoft.com/office/drawing/2014/chart" uri="{C3380CC4-5D6E-409C-BE32-E72D297353CC}">
                <c16:uniqueId val="{00000001-F38A-47F8-A2D5-4074EC11BE32}"/>
              </c:ext>
            </c:extLst>
          </c:dPt>
          <c:dPt>
            <c:idx val="2"/>
            <c:invertIfNegative val="0"/>
            <c:bubble3D val="0"/>
            <c:spPr>
              <a:solidFill>
                <a:srgbClr val="FFFF00"/>
              </a:solidFill>
            </c:spPr>
            <c:extLst>
              <c:ext xmlns:c16="http://schemas.microsoft.com/office/drawing/2014/chart" uri="{C3380CC4-5D6E-409C-BE32-E72D297353CC}">
                <c16:uniqueId val="{00000002-F38A-47F8-A2D5-4074EC11BE32}"/>
              </c:ext>
            </c:extLst>
          </c:dPt>
          <c:dPt>
            <c:idx val="3"/>
            <c:invertIfNegative val="0"/>
            <c:bubble3D val="0"/>
            <c:spPr>
              <a:solidFill>
                <a:srgbClr val="00B050"/>
              </a:solidFill>
            </c:spPr>
            <c:extLst>
              <c:ext xmlns:c16="http://schemas.microsoft.com/office/drawing/2014/chart" uri="{C3380CC4-5D6E-409C-BE32-E72D297353CC}">
                <c16:uniqueId val="{00000003-F38A-47F8-A2D5-4074EC11BE32}"/>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'2014'!$D$195:$G$195</c:f>
              <c:strCache>
                <c:ptCount val="4"/>
                <c:pt idx="0">
                  <c:v>CDU</c:v>
                </c:pt>
                <c:pt idx="1">
                  <c:v>SPD</c:v>
                </c:pt>
                <c:pt idx="2">
                  <c:v>FDP</c:v>
                </c:pt>
                <c:pt idx="3">
                  <c:v>Grüne</c:v>
                </c:pt>
              </c:strCache>
            </c:strRef>
          </c:cat>
          <c:val>
            <c:numRef>
              <c:f>'2014'!$D$197:$G$197</c:f>
              <c:numCache>
                <c:formatCode>0.00%</c:formatCode>
                <c:ptCount val="4"/>
                <c:pt idx="0">
                  <c:v>-9.1917151185206825E-3</c:v>
                </c:pt>
                <c:pt idx="1">
                  <c:v>1.9894819635724315E-3</c:v>
                </c:pt>
                <c:pt idx="2">
                  <c:v>-1.7987590156433947E-2</c:v>
                </c:pt>
                <c:pt idx="3">
                  <c:v>2.5189823311382198E-2</c:v>
                </c:pt>
              </c:numCache>
            </c:numRef>
          </c:val>
          <c:extLst>
            <c:ext xmlns:c16="http://schemas.microsoft.com/office/drawing/2014/chart" uri="{C3380CC4-5D6E-409C-BE32-E72D297353CC}">
              <c16:uniqueId val="{00000004-F38A-47F8-A2D5-4074EC11BE32}"/>
            </c:ext>
          </c:extLst>
        </c:ser>
        <c:dLbls>
          <c:showLegendKey val="0"/>
          <c:showVal val="0"/>
          <c:showCatName val="0"/>
          <c:showSerName val="0"/>
          <c:showPercent val="0"/>
          <c:showBubbleSize val="0"/>
        </c:dLbls>
        <c:gapWidth val="150"/>
        <c:axId val="154140672"/>
        <c:axId val="154142208"/>
      </c:barChart>
      <c:catAx>
        <c:axId val="154140672"/>
        <c:scaling>
          <c:orientation val="minMax"/>
        </c:scaling>
        <c:delete val="0"/>
        <c:axPos val="b"/>
        <c:numFmt formatCode="General" sourceLinked="0"/>
        <c:majorTickMark val="out"/>
        <c:minorTickMark val="none"/>
        <c:tickLblPos val="nextTo"/>
        <c:crossAx val="154142208"/>
        <c:crosses val="autoZero"/>
        <c:auto val="1"/>
        <c:lblAlgn val="ctr"/>
        <c:lblOffset val="100"/>
        <c:noMultiLvlLbl val="0"/>
      </c:catAx>
      <c:valAx>
        <c:axId val="154142208"/>
        <c:scaling>
          <c:orientation val="minMax"/>
        </c:scaling>
        <c:delete val="0"/>
        <c:axPos val="l"/>
        <c:majorGridlines/>
        <c:numFmt formatCode="0.00%" sourceLinked="1"/>
        <c:majorTickMark val="out"/>
        <c:minorTickMark val="none"/>
        <c:tickLblPos val="nextTo"/>
        <c:crossAx val="154140672"/>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'2014'!$B$214:$C$214</c:f>
              <c:strCache>
                <c:ptCount val="2"/>
                <c:pt idx="0">
                  <c:v>Wehrden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A49D-4462-9364-EF3C63B064B1}"/>
              </c:ext>
            </c:extLst>
          </c:dPt>
          <c:dPt>
            <c:idx val="1"/>
            <c:bubble3D val="0"/>
            <c:spPr>
              <a:solidFill>
                <a:srgbClr val="FF0000"/>
              </a:solidFill>
            </c:spPr>
            <c:extLst>
              <c:ext xmlns:c16="http://schemas.microsoft.com/office/drawing/2014/chart" uri="{C3380CC4-5D6E-409C-BE32-E72D297353CC}">
                <c16:uniqueId val="{00000001-A49D-4462-9364-EF3C63B064B1}"/>
              </c:ext>
            </c:extLst>
          </c:dPt>
          <c:dPt>
            <c:idx val="2"/>
            <c:bubble3D val="0"/>
            <c:spPr>
              <a:solidFill>
                <a:srgbClr val="FFFF00"/>
              </a:solidFill>
            </c:spPr>
            <c:extLst>
              <c:ext xmlns:c16="http://schemas.microsoft.com/office/drawing/2014/chart" uri="{C3380CC4-5D6E-409C-BE32-E72D297353CC}">
                <c16:uniqueId val="{00000002-A49D-4462-9364-EF3C63B064B1}"/>
              </c:ext>
            </c:extLst>
          </c:dPt>
          <c:dPt>
            <c:idx val="3"/>
            <c:bubble3D val="0"/>
            <c:spPr>
              <a:solidFill>
                <a:srgbClr val="00B050"/>
              </a:solidFill>
            </c:spPr>
            <c:extLst>
              <c:ext xmlns:c16="http://schemas.microsoft.com/office/drawing/2014/chart" uri="{C3380CC4-5D6E-409C-BE32-E72D297353CC}">
                <c16:uniqueId val="{00000003-A49D-4462-9364-EF3C63B064B1}"/>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A49D-4462-9364-EF3C63B064B1}"/>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'2014'!$D$213:$G$213</c:f>
              <c:strCache>
                <c:ptCount val="4"/>
                <c:pt idx="0">
                  <c:v>CDU</c:v>
                </c:pt>
                <c:pt idx="1">
                  <c:v>SPD</c:v>
                </c:pt>
                <c:pt idx="2">
                  <c:v>FDP</c:v>
                </c:pt>
                <c:pt idx="3">
                  <c:v>Grüne</c:v>
                </c:pt>
              </c:strCache>
            </c:strRef>
          </c:cat>
          <c:val>
            <c:numRef>
              <c:f>'2014'!$D$214:$G$214</c:f>
              <c:numCache>
                <c:formatCode>0.00%</c:formatCode>
                <c:ptCount val="4"/>
                <c:pt idx="0">
                  <c:v>0.67667436489607391</c:v>
                </c:pt>
                <c:pt idx="1">
                  <c:v>0.15704387990762125</c:v>
                </c:pt>
                <c:pt idx="2">
                  <c:v>5.7736720554272515E-2</c:v>
                </c:pt>
                <c:pt idx="3">
                  <c:v>0.10854503464203233</c:v>
                </c:pt>
              </c:numCache>
            </c:numRef>
          </c:val>
          <c:extLst>
            <c:ext xmlns:c16="http://schemas.microsoft.com/office/drawing/2014/chart" uri="{C3380CC4-5D6E-409C-BE32-E72D297353CC}">
              <c16:uniqueId val="{00000004-A49D-4462-9364-EF3C63B064B1}"/>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'2014'!$B$215:$C$215</c:f>
              <c:strCache>
                <c:ptCount val="2"/>
                <c:pt idx="0">
                  <c:v>Wehrden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423B-4D7B-9773-7015B71FA1A0}"/>
              </c:ext>
            </c:extLst>
          </c:dPt>
          <c:dPt>
            <c:idx val="1"/>
            <c:invertIfNegative val="0"/>
            <c:bubble3D val="0"/>
            <c:spPr>
              <a:solidFill>
                <a:srgbClr val="FF0000"/>
              </a:solidFill>
            </c:spPr>
            <c:extLst>
              <c:ext xmlns:c16="http://schemas.microsoft.com/office/drawing/2014/chart" uri="{C3380CC4-5D6E-409C-BE32-E72D297353CC}">
                <c16:uniqueId val="{00000001-423B-4D7B-9773-7015B71FA1A0}"/>
              </c:ext>
            </c:extLst>
          </c:dPt>
          <c:dPt>
            <c:idx val="2"/>
            <c:invertIfNegative val="0"/>
            <c:bubble3D val="0"/>
            <c:spPr>
              <a:solidFill>
                <a:srgbClr val="FFFF00"/>
              </a:solidFill>
            </c:spPr>
            <c:extLst>
              <c:ext xmlns:c16="http://schemas.microsoft.com/office/drawing/2014/chart" uri="{C3380CC4-5D6E-409C-BE32-E72D297353CC}">
                <c16:uniqueId val="{00000002-423B-4D7B-9773-7015B71FA1A0}"/>
              </c:ext>
            </c:extLst>
          </c:dPt>
          <c:dPt>
            <c:idx val="3"/>
            <c:invertIfNegative val="0"/>
            <c:bubble3D val="0"/>
            <c:spPr>
              <a:solidFill>
                <a:srgbClr val="00B050"/>
              </a:solidFill>
            </c:spPr>
            <c:extLst>
              <c:ext xmlns:c16="http://schemas.microsoft.com/office/drawing/2014/chart" uri="{C3380CC4-5D6E-409C-BE32-E72D297353CC}">
                <c16:uniqueId val="{00000003-423B-4D7B-9773-7015B71FA1A0}"/>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'2014'!$D$213:$G$213</c:f>
              <c:strCache>
                <c:ptCount val="4"/>
                <c:pt idx="0">
                  <c:v>CDU</c:v>
                </c:pt>
                <c:pt idx="1">
                  <c:v>SPD</c:v>
                </c:pt>
                <c:pt idx="2">
                  <c:v>FDP</c:v>
                </c:pt>
                <c:pt idx="3">
                  <c:v>Grüne</c:v>
                </c:pt>
              </c:strCache>
            </c:strRef>
          </c:cat>
          <c:val>
            <c:numRef>
              <c:f>'2014'!$D$215:$G$215</c:f>
              <c:numCache>
                <c:formatCode>0.00%</c:formatCode>
                <c:ptCount val="4"/>
                <c:pt idx="0">
                  <c:v>2.7587143800739233E-2</c:v>
                </c:pt>
                <c:pt idx="1">
                  <c:v>5.7652399177398131E-2</c:v>
                </c:pt>
                <c:pt idx="2">
                  <c:v>-6.1938735835179816E-2</c:v>
                </c:pt>
                <c:pt idx="3">
                  <c:v>-2.3300807142957541E-2</c:v>
                </c:pt>
              </c:numCache>
            </c:numRef>
          </c:val>
          <c:extLst>
            <c:ext xmlns:c16="http://schemas.microsoft.com/office/drawing/2014/chart" uri="{C3380CC4-5D6E-409C-BE32-E72D297353CC}">
              <c16:uniqueId val="{00000004-423B-4D7B-9773-7015B71FA1A0}"/>
            </c:ext>
          </c:extLst>
        </c:ser>
        <c:dLbls>
          <c:showLegendKey val="0"/>
          <c:showVal val="0"/>
          <c:showCatName val="0"/>
          <c:showSerName val="0"/>
          <c:showPercent val="0"/>
          <c:showBubbleSize val="0"/>
        </c:dLbls>
        <c:gapWidth val="150"/>
        <c:axId val="154348544"/>
        <c:axId val="154354432"/>
      </c:barChart>
      <c:catAx>
        <c:axId val="154348544"/>
        <c:scaling>
          <c:orientation val="minMax"/>
        </c:scaling>
        <c:delete val="0"/>
        <c:axPos val="b"/>
        <c:numFmt formatCode="General" sourceLinked="0"/>
        <c:majorTickMark val="out"/>
        <c:minorTickMark val="none"/>
        <c:tickLblPos val="nextTo"/>
        <c:crossAx val="154354432"/>
        <c:crosses val="autoZero"/>
        <c:auto val="1"/>
        <c:lblAlgn val="ctr"/>
        <c:lblOffset val="100"/>
        <c:noMultiLvlLbl val="0"/>
      </c:catAx>
      <c:valAx>
        <c:axId val="154354432"/>
        <c:scaling>
          <c:orientation val="minMax"/>
        </c:scaling>
        <c:delete val="0"/>
        <c:axPos val="l"/>
        <c:majorGridlines/>
        <c:numFmt formatCode="0.00%" sourceLinked="1"/>
        <c:majorTickMark val="out"/>
        <c:minorTickMark val="none"/>
        <c:tickLblPos val="nextTo"/>
        <c:crossAx val="15434854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'2020'!$B$69:$C$69</c:f>
              <c:strCache>
                <c:ptCount val="2"/>
                <c:pt idx="0">
                  <c:v>Blankenau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4D42-4927-9ECC-96C8A514702D}"/>
              </c:ext>
            </c:extLst>
          </c:dPt>
          <c:dPt>
            <c:idx val="1"/>
            <c:invertIfNegative val="0"/>
            <c:bubble3D val="0"/>
            <c:spPr>
              <a:solidFill>
                <a:srgbClr val="FF0000"/>
              </a:solidFill>
            </c:spPr>
            <c:extLst>
              <c:ext xmlns:c16="http://schemas.microsoft.com/office/drawing/2014/chart" uri="{C3380CC4-5D6E-409C-BE32-E72D297353CC}">
                <c16:uniqueId val="{00000003-4D42-4927-9ECC-96C8A514702D}"/>
              </c:ext>
            </c:extLst>
          </c:dPt>
          <c:dPt>
            <c:idx val="2"/>
            <c:invertIfNegative val="0"/>
            <c:bubble3D val="0"/>
            <c:spPr>
              <a:solidFill>
                <a:srgbClr val="FFFF00"/>
              </a:solidFill>
            </c:spPr>
            <c:extLst>
              <c:ext xmlns:c16="http://schemas.microsoft.com/office/drawing/2014/chart" uri="{C3380CC4-5D6E-409C-BE32-E72D297353CC}">
                <c16:uniqueId val="{00000005-4D42-4927-9ECC-96C8A514702D}"/>
              </c:ext>
            </c:extLst>
          </c:dPt>
          <c:dPt>
            <c:idx val="3"/>
            <c:invertIfNegative val="0"/>
            <c:bubble3D val="0"/>
            <c:spPr>
              <a:solidFill>
                <a:srgbClr val="00B050"/>
              </a:solidFill>
            </c:spPr>
            <c:extLst>
              <c:ext xmlns:c16="http://schemas.microsoft.com/office/drawing/2014/chart" uri="{C3380CC4-5D6E-409C-BE32-E72D297353CC}">
                <c16:uniqueId val="{00000007-4D42-4927-9ECC-96C8A514702D}"/>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'2020'!$D$67:$G$67</c:f>
              <c:strCache>
                <c:ptCount val="4"/>
                <c:pt idx="0">
                  <c:v>CDU</c:v>
                </c:pt>
                <c:pt idx="1">
                  <c:v>SPD</c:v>
                </c:pt>
                <c:pt idx="2">
                  <c:v>FDP</c:v>
                </c:pt>
                <c:pt idx="3">
                  <c:v>Grüne</c:v>
                </c:pt>
              </c:strCache>
            </c:strRef>
          </c:cat>
          <c:val>
            <c:numRef>
              <c:f>'2020'!$D$69:$G$69</c:f>
              <c:numCache>
                <c:formatCode>0.00%</c:formatCode>
                <c:ptCount val="4"/>
                <c:pt idx="0">
                  <c:v>1.6778841596359839E-2</c:v>
                </c:pt>
                <c:pt idx="1">
                  <c:v>-0.25917148544885765</c:v>
                </c:pt>
                <c:pt idx="2">
                  <c:v>9.0814295193857225E-2</c:v>
                </c:pt>
                <c:pt idx="3">
                  <c:v>0.15157834865864064</c:v>
                </c:pt>
              </c:numCache>
            </c:numRef>
          </c:val>
          <c:extLst>
            <c:ext xmlns:c16="http://schemas.microsoft.com/office/drawing/2014/chart" uri="{C3380CC4-5D6E-409C-BE32-E72D297353CC}">
              <c16:uniqueId val="{00000008-4D42-4927-9ECC-96C8A514702D}"/>
            </c:ext>
          </c:extLst>
        </c:ser>
        <c:dLbls>
          <c:showLegendKey val="0"/>
          <c:showVal val="0"/>
          <c:showCatName val="0"/>
          <c:showSerName val="0"/>
          <c:showPercent val="0"/>
          <c:showBubbleSize val="0"/>
        </c:dLbls>
        <c:gapWidth val="150"/>
        <c:axId val="94585600"/>
        <c:axId val="94587136"/>
      </c:barChart>
      <c:catAx>
        <c:axId val="94585600"/>
        <c:scaling>
          <c:orientation val="minMax"/>
        </c:scaling>
        <c:delete val="0"/>
        <c:axPos val="b"/>
        <c:numFmt formatCode="General" sourceLinked="0"/>
        <c:majorTickMark val="out"/>
        <c:minorTickMark val="none"/>
        <c:tickLblPos val="nextTo"/>
        <c:crossAx val="94587136"/>
        <c:crosses val="autoZero"/>
        <c:auto val="1"/>
        <c:lblAlgn val="ctr"/>
        <c:lblOffset val="100"/>
        <c:noMultiLvlLbl val="0"/>
      </c:catAx>
      <c:valAx>
        <c:axId val="94587136"/>
        <c:scaling>
          <c:orientation val="minMax"/>
        </c:scaling>
        <c:delete val="0"/>
        <c:axPos val="l"/>
        <c:majorGridlines/>
        <c:numFmt formatCode="0.00%" sourceLinked="1"/>
        <c:majorTickMark val="out"/>
        <c:minorTickMark val="none"/>
        <c:tickLblPos val="nextTo"/>
        <c:crossAx val="94585600"/>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'2014'!$B$88:$C$88</c:f>
              <c:strCache>
                <c:ptCount val="2"/>
                <c:pt idx="0">
                  <c:v>Dalhausen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0B47-4598-BB15-05E27BFD9927}"/>
              </c:ext>
            </c:extLst>
          </c:dPt>
          <c:dPt>
            <c:idx val="1"/>
            <c:bubble3D val="0"/>
            <c:spPr>
              <a:solidFill>
                <a:srgbClr val="FF0000"/>
              </a:solidFill>
            </c:spPr>
            <c:extLst>
              <c:ext xmlns:c16="http://schemas.microsoft.com/office/drawing/2014/chart" uri="{C3380CC4-5D6E-409C-BE32-E72D297353CC}">
                <c16:uniqueId val="{00000001-0B47-4598-BB15-05E27BFD9927}"/>
              </c:ext>
            </c:extLst>
          </c:dPt>
          <c:dPt>
            <c:idx val="2"/>
            <c:bubble3D val="0"/>
            <c:spPr>
              <a:solidFill>
                <a:srgbClr val="FFFF00"/>
              </a:solidFill>
            </c:spPr>
            <c:extLst>
              <c:ext xmlns:c16="http://schemas.microsoft.com/office/drawing/2014/chart" uri="{C3380CC4-5D6E-409C-BE32-E72D297353CC}">
                <c16:uniqueId val="{00000002-0B47-4598-BB15-05E27BFD9927}"/>
              </c:ext>
            </c:extLst>
          </c:dPt>
          <c:dPt>
            <c:idx val="3"/>
            <c:bubble3D val="0"/>
            <c:spPr>
              <a:solidFill>
                <a:srgbClr val="00B050"/>
              </a:solidFill>
            </c:spPr>
            <c:extLst>
              <c:ext xmlns:c16="http://schemas.microsoft.com/office/drawing/2014/chart" uri="{C3380CC4-5D6E-409C-BE32-E72D297353CC}">
                <c16:uniqueId val="{00000003-0B47-4598-BB15-05E27BFD9927}"/>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0B47-4598-BB15-05E27BFD9927}"/>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'2014'!$D$87:$G$87</c:f>
              <c:strCache>
                <c:ptCount val="4"/>
                <c:pt idx="0">
                  <c:v>CDU</c:v>
                </c:pt>
                <c:pt idx="1">
                  <c:v>SPD</c:v>
                </c:pt>
                <c:pt idx="2">
                  <c:v>FDP</c:v>
                </c:pt>
                <c:pt idx="3">
                  <c:v>Grüne</c:v>
                </c:pt>
              </c:strCache>
            </c:strRef>
          </c:cat>
          <c:val>
            <c:numRef>
              <c:f>'2014'!$D$88:$G$88</c:f>
              <c:numCache>
                <c:formatCode>0.00%</c:formatCode>
                <c:ptCount val="4"/>
                <c:pt idx="0">
                  <c:v>0.60216216216216212</c:v>
                </c:pt>
                <c:pt idx="1">
                  <c:v>0.33837837837837836</c:v>
                </c:pt>
                <c:pt idx="2">
                  <c:v>2.2702702702702703E-2</c:v>
                </c:pt>
                <c:pt idx="3">
                  <c:v>3.6756756756756756E-2</c:v>
                </c:pt>
              </c:numCache>
            </c:numRef>
          </c:val>
          <c:extLst>
            <c:ext xmlns:c16="http://schemas.microsoft.com/office/drawing/2014/chart" uri="{C3380CC4-5D6E-409C-BE32-E72D297353CC}">
              <c16:uniqueId val="{00000004-0B47-4598-BB15-05E27BFD9927}"/>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'2014'!$B$89:$C$89</c:f>
              <c:strCache>
                <c:ptCount val="2"/>
                <c:pt idx="0">
                  <c:v>Dalhausen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A6EA-4EA9-B53A-19737D9A95CE}"/>
              </c:ext>
            </c:extLst>
          </c:dPt>
          <c:dPt>
            <c:idx val="1"/>
            <c:invertIfNegative val="0"/>
            <c:bubble3D val="0"/>
            <c:spPr>
              <a:solidFill>
                <a:srgbClr val="FF0000"/>
              </a:solidFill>
            </c:spPr>
            <c:extLst>
              <c:ext xmlns:c16="http://schemas.microsoft.com/office/drawing/2014/chart" uri="{C3380CC4-5D6E-409C-BE32-E72D297353CC}">
                <c16:uniqueId val="{00000001-A6EA-4EA9-B53A-19737D9A95CE}"/>
              </c:ext>
            </c:extLst>
          </c:dPt>
          <c:dPt>
            <c:idx val="2"/>
            <c:invertIfNegative val="0"/>
            <c:bubble3D val="0"/>
            <c:spPr>
              <a:solidFill>
                <a:srgbClr val="FFFF00"/>
              </a:solidFill>
            </c:spPr>
            <c:extLst>
              <c:ext xmlns:c16="http://schemas.microsoft.com/office/drawing/2014/chart" uri="{C3380CC4-5D6E-409C-BE32-E72D297353CC}">
                <c16:uniqueId val="{00000002-A6EA-4EA9-B53A-19737D9A95CE}"/>
              </c:ext>
            </c:extLst>
          </c:dPt>
          <c:dPt>
            <c:idx val="3"/>
            <c:invertIfNegative val="0"/>
            <c:bubble3D val="0"/>
            <c:spPr>
              <a:solidFill>
                <a:srgbClr val="00B050"/>
              </a:solidFill>
            </c:spPr>
            <c:extLst>
              <c:ext xmlns:c16="http://schemas.microsoft.com/office/drawing/2014/chart" uri="{C3380CC4-5D6E-409C-BE32-E72D297353CC}">
                <c16:uniqueId val="{00000003-A6EA-4EA9-B53A-19737D9A95C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'2014'!$D$87:$G$87</c:f>
              <c:strCache>
                <c:ptCount val="4"/>
                <c:pt idx="0">
                  <c:v>CDU</c:v>
                </c:pt>
                <c:pt idx="1">
                  <c:v>SPD</c:v>
                </c:pt>
                <c:pt idx="2">
                  <c:v>FDP</c:v>
                </c:pt>
                <c:pt idx="3">
                  <c:v>Grüne</c:v>
                </c:pt>
              </c:strCache>
            </c:strRef>
          </c:cat>
          <c:val>
            <c:numRef>
              <c:f>'2014'!$D$89:$G$89</c:f>
              <c:numCache>
                <c:formatCode>0.00%</c:formatCode>
                <c:ptCount val="4"/>
                <c:pt idx="0">
                  <c:v>2.3861240974853981E-2</c:v>
                </c:pt>
                <c:pt idx="1">
                  <c:v>2.4151152175717172E-2</c:v>
                </c:pt>
                <c:pt idx="2">
                  <c:v>-5.6109989211319808E-2</c:v>
                </c:pt>
                <c:pt idx="3">
                  <c:v>8.0975960607485679E-3</c:v>
                </c:pt>
              </c:numCache>
            </c:numRef>
          </c:val>
          <c:extLst>
            <c:ext xmlns:c16="http://schemas.microsoft.com/office/drawing/2014/chart" uri="{C3380CC4-5D6E-409C-BE32-E72D297353CC}">
              <c16:uniqueId val="{00000004-A6EA-4EA9-B53A-19737D9A95CE}"/>
            </c:ext>
          </c:extLst>
        </c:ser>
        <c:dLbls>
          <c:showLegendKey val="0"/>
          <c:showVal val="0"/>
          <c:showCatName val="0"/>
          <c:showSerName val="0"/>
          <c:showPercent val="0"/>
          <c:showBubbleSize val="0"/>
        </c:dLbls>
        <c:gapWidth val="150"/>
        <c:axId val="156052096"/>
        <c:axId val="156062080"/>
      </c:barChart>
      <c:catAx>
        <c:axId val="156052096"/>
        <c:scaling>
          <c:orientation val="minMax"/>
        </c:scaling>
        <c:delete val="0"/>
        <c:axPos val="b"/>
        <c:numFmt formatCode="General" sourceLinked="0"/>
        <c:majorTickMark val="out"/>
        <c:minorTickMark val="none"/>
        <c:tickLblPos val="nextTo"/>
        <c:crossAx val="156062080"/>
        <c:crosses val="autoZero"/>
        <c:auto val="1"/>
        <c:lblAlgn val="ctr"/>
        <c:lblOffset val="100"/>
        <c:noMultiLvlLbl val="0"/>
      </c:catAx>
      <c:valAx>
        <c:axId val="156062080"/>
        <c:scaling>
          <c:orientation val="minMax"/>
        </c:scaling>
        <c:delete val="0"/>
        <c:axPos val="l"/>
        <c:majorGridlines/>
        <c:numFmt formatCode="0.00%" sourceLinked="1"/>
        <c:majorTickMark val="out"/>
        <c:minorTickMark val="none"/>
        <c:tickLblPos val="nextTo"/>
        <c:crossAx val="15605209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'2014'!$B$232:$C$232</c:f>
              <c:strCache>
                <c:ptCount val="2"/>
                <c:pt idx="0">
                  <c:v>Würgassen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277D-45FA-B233-9258D059E45E}"/>
              </c:ext>
            </c:extLst>
          </c:dPt>
          <c:dPt>
            <c:idx val="1"/>
            <c:bubble3D val="0"/>
            <c:spPr>
              <a:solidFill>
                <a:srgbClr val="FF0000"/>
              </a:solidFill>
            </c:spPr>
            <c:extLst>
              <c:ext xmlns:c16="http://schemas.microsoft.com/office/drawing/2014/chart" uri="{C3380CC4-5D6E-409C-BE32-E72D297353CC}">
                <c16:uniqueId val="{00000001-277D-45FA-B233-9258D059E45E}"/>
              </c:ext>
            </c:extLst>
          </c:dPt>
          <c:dPt>
            <c:idx val="2"/>
            <c:bubble3D val="0"/>
            <c:spPr>
              <a:solidFill>
                <a:srgbClr val="FFFF00"/>
              </a:solidFill>
            </c:spPr>
            <c:extLst>
              <c:ext xmlns:c16="http://schemas.microsoft.com/office/drawing/2014/chart" uri="{C3380CC4-5D6E-409C-BE32-E72D297353CC}">
                <c16:uniqueId val="{00000002-277D-45FA-B233-9258D059E45E}"/>
              </c:ext>
            </c:extLst>
          </c:dPt>
          <c:dPt>
            <c:idx val="3"/>
            <c:bubble3D val="0"/>
            <c:spPr>
              <a:solidFill>
                <a:srgbClr val="00B050"/>
              </a:solidFill>
            </c:spPr>
            <c:extLst>
              <c:ext xmlns:c16="http://schemas.microsoft.com/office/drawing/2014/chart" uri="{C3380CC4-5D6E-409C-BE32-E72D297353CC}">
                <c16:uniqueId val="{00000003-277D-45FA-B233-9258D059E45E}"/>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277D-45FA-B233-9258D059E45E}"/>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'2014'!$D$231:$G$231</c:f>
              <c:strCache>
                <c:ptCount val="4"/>
                <c:pt idx="0">
                  <c:v>CDU</c:v>
                </c:pt>
                <c:pt idx="1">
                  <c:v>SPD</c:v>
                </c:pt>
                <c:pt idx="2">
                  <c:v>FDP</c:v>
                </c:pt>
                <c:pt idx="3">
                  <c:v>Grüne</c:v>
                </c:pt>
              </c:strCache>
            </c:strRef>
          </c:cat>
          <c:val>
            <c:numRef>
              <c:f>'2014'!$D$232:$G$232</c:f>
              <c:numCache>
                <c:formatCode>0.00%</c:formatCode>
                <c:ptCount val="4"/>
                <c:pt idx="0">
                  <c:v>0.4871060171919771</c:v>
                </c:pt>
                <c:pt idx="1">
                  <c:v>0.25787965616045844</c:v>
                </c:pt>
                <c:pt idx="2">
                  <c:v>0.1346704871060172</c:v>
                </c:pt>
                <c:pt idx="3">
                  <c:v>0.12034383954154727</c:v>
                </c:pt>
              </c:numCache>
            </c:numRef>
          </c:val>
          <c:extLst>
            <c:ext xmlns:c16="http://schemas.microsoft.com/office/drawing/2014/chart" uri="{C3380CC4-5D6E-409C-BE32-E72D297353CC}">
              <c16:uniqueId val="{00000004-277D-45FA-B233-9258D059E45E}"/>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'2014'!$B$233:$C$233</c:f>
              <c:strCache>
                <c:ptCount val="2"/>
                <c:pt idx="0">
                  <c:v>Würgassen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3B3F-496B-A9E8-5692920D3105}"/>
              </c:ext>
            </c:extLst>
          </c:dPt>
          <c:dPt>
            <c:idx val="1"/>
            <c:invertIfNegative val="0"/>
            <c:bubble3D val="0"/>
            <c:spPr>
              <a:solidFill>
                <a:srgbClr val="FF0000"/>
              </a:solidFill>
            </c:spPr>
            <c:extLst>
              <c:ext xmlns:c16="http://schemas.microsoft.com/office/drawing/2014/chart" uri="{C3380CC4-5D6E-409C-BE32-E72D297353CC}">
                <c16:uniqueId val="{00000001-3B3F-496B-A9E8-5692920D3105}"/>
              </c:ext>
            </c:extLst>
          </c:dPt>
          <c:dPt>
            <c:idx val="2"/>
            <c:invertIfNegative val="0"/>
            <c:bubble3D val="0"/>
            <c:spPr>
              <a:solidFill>
                <a:srgbClr val="FFFF00"/>
              </a:solidFill>
            </c:spPr>
            <c:extLst>
              <c:ext xmlns:c16="http://schemas.microsoft.com/office/drawing/2014/chart" uri="{C3380CC4-5D6E-409C-BE32-E72D297353CC}">
                <c16:uniqueId val="{00000002-3B3F-496B-A9E8-5692920D3105}"/>
              </c:ext>
            </c:extLst>
          </c:dPt>
          <c:dPt>
            <c:idx val="3"/>
            <c:invertIfNegative val="0"/>
            <c:bubble3D val="0"/>
            <c:spPr>
              <a:solidFill>
                <a:srgbClr val="00B050"/>
              </a:solidFill>
            </c:spPr>
            <c:extLst>
              <c:ext xmlns:c16="http://schemas.microsoft.com/office/drawing/2014/chart" uri="{C3380CC4-5D6E-409C-BE32-E72D297353CC}">
                <c16:uniqueId val="{00000003-3B3F-496B-A9E8-5692920D310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'2014'!$D$231:$G$231</c:f>
              <c:strCache>
                <c:ptCount val="4"/>
                <c:pt idx="0">
                  <c:v>CDU</c:v>
                </c:pt>
                <c:pt idx="1">
                  <c:v>SPD</c:v>
                </c:pt>
                <c:pt idx="2">
                  <c:v>FDP</c:v>
                </c:pt>
                <c:pt idx="3">
                  <c:v>Grüne</c:v>
                </c:pt>
              </c:strCache>
            </c:strRef>
          </c:cat>
          <c:val>
            <c:numRef>
              <c:f>'2014'!$D$233:$G$233</c:f>
              <c:numCache>
                <c:formatCode>0.00%</c:formatCode>
                <c:ptCount val="4"/>
                <c:pt idx="0">
                  <c:v>0.1087276388135987</c:v>
                </c:pt>
                <c:pt idx="1">
                  <c:v>-0.12275097447017219</c:v>
                </c:pt>
                <c:pt idx="2">
                  <c:v>-3.4248431812901714E-2</c:v>
                </c:pt>
                <c:pt idx="3">
                  <c:v>4.8271767469475202E-2</c:v>
                </c:pt>
              </c:numCache>
            </c:numRef>
          </c:val>
          <c:extLst>
            <c:ext xmlns:c16="http://schemas.microsoft.com/office/drawing/2014/chart" uri="{C3380CC4-5D6E-409C-BE32-E72D297353CC}">
              <c16:uniqueId val="{00000004-3B3F-496B-A9E8-5692920D3105}"/>
            </c:ext>
          </c:extLst>
        </c:ser>
        <c:dLbls>
          <c:showLegendKey val="0"/>
          <c:showVal val="0"/>
          <c:showCatName val="0"/>
          <c:showSerName val="0"/>
          <c:showPercent val="0"/>
          <c:showBubbleSize val="0"/>
        </c:dLbls>
        <c:gapWidth val="150"/>
        <c:axId val="156133632"/>
        <c:axId val="156135424"/>
      </c:barChart>
      <c:catAx>
        <c:axId val="156133632"/>
        <c:scaling>
          <c:orientation val="minMax"/>
        </c:scaling>
        <c:delete val="0"/>
        <c:axPos val="b"/>
        <c:numFmt formatCode="General" sourceLinked="0"/>
        <c:majorTickMark val="out"/>
        <c:minorTickMark val="none"/>
        <c:tickLblPos val="nextTo"/>
        <c:crossAx val="156135424"/>
        <c:crosses val="autoZero"/>
        <c:auto val="1"/>
        <c:lblAlgn val="ctr"/>
        <c:lblOffset val="100"/>
        <c:noMultiLvlLbl val="0"/>
      </c:catAx>
      <c:valAx>
        <c:axId val="156135424"/>
        <c:scaling>
          <c:orientation val="minMax"/>
        </c:scaling>
        <c:delete val="0"/>
        <c:axPos val="l"/>
        <c:majorGridlines/>
        <c:numFmt formatCode="0.00%" sourceLinked="1"/>
        <c:majorTickMark val="out"/>
        <c:minorTickMark val="none"/>
        <c:tickLblPos val="nextTo"/>
        <c:crossAx val="156133632"/>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'2014'!$B$250:$C$250</c:f>
              <c:strCache>
                <c:ptCount val="2"/>
                <c:pt idx="0">
                  <c:v>Stadt Beverungen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0-CB18-49D4-8893-865AA8317FA1}"/>
              </c:ext>
            </c:extLst>
          </c:dPt>
          <c:dPt>
            <c:idx val="1"/>
            <c:bubble3D val="0"/>
            <c:spPr>
              <a:solidFill>
                <a:srgbClr val="FF0000"/>
              </a:solidFill>
            </c:spPr>
            <c:extLst>
              <c:ext xmlns:c16="http://schemas.microsoft.com/office/drawing/2014/chart" uri="{C3380CC4-5D6E-409C-BE32-E72D297353CC}">
                <c16:uniqueId val="{00000001-CB18-49D4-8893-865AA8317FA1}"/>
              </c:ext>
            </c:extLst>
          </c:dPt>
          <c:dPt>
            <c:idx val="2"/>
            <c:bubble3D val="0"/>
            <c:spPr>
              <a:solidFill>
                <a:srgbClr val="FFFF00"/>
              </a:solidFill>
            </c:spPr>
            <c:extLst>
              <c:ext xmlns:c16="http://schemas.microsoft.com/office/drawing/2014/chart" uri="{C3380CC4-5D6E-409C-BE32-E72D297353CC}">
                <c16:uniqueId val="{00000002-CB18-49D4-8893-865AA8317FA1}"/>
              </c:ext>
            </c:extLst>
          </c:dPt>
          <c:dPt>
            <c:idx val="3"/>
            <c:bubble3D val="0"/>
            <c:spPr>
              <a:solidFill>
                <a:srgbClr val="00B050"/>
              </a:solidFill>
            </c:spPr>
            <c:extLst>
              <c:ext xmlns:c16="http://schemas.microsoft.com/office/drawing/2014/chart" uri="{C3380CC4-5D6E-409C-BE32-E72D297353CC}">
                <c16:uniqueId val="{00000003-CB18-49D4-8893-865AA8317FA1}"/>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0-CB18-49D4-8893-865AA8317FA1}"/>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'2014'!$D$249:$G$249</c:f>
              <c:strCache>
                <c:ptCount val="4"/>
                <c:pt idx="0">
                  <c:v>CDU</c:v>
                </c:pt>
                <c:pt idx="1">
                  <c:v>SPD</c:v>
                </c:pt>
                <c:pt idx="2">
                  <c:v>FDP</c:v>
                </c:pt>
                <c:pt idx="3">
                  <c:v>Grüne</c:v>
                </c:pt>
              </c:strCache>
            </c:strRef>
          </c:cat>
          <c:val>
            <c:numRef>
              <c:f>'2014'!$D$250:$G$250</c:f>
              <c:numCache>
                <c:formatCode>0.00%</c:formatCode>
                <c:ptCount val="4"/>
                <c:pt idx="0">
                  <c:v>0.51982152050798014</c:v>
                </c:pt>
                <c:pt idx="1">
                  <c:v>0.2968937703792689</c:v>
                </c:pt>
                <c:pt idx="2">
                  <c:v>8.2031920370688169E-2</c:v>
                </c:pt>
                <c:pt idx="3">
                  <c:v>9.6962416337738111E-2</c:v>
                </c:pt>
              </c:numCache>
            </c:numRef>
          </c:val>
          <c:extLst>
            <c:ext xmlns:c16="http://schemas.microsoft.com/office/drawing/2014/chart" uri="{C3380CC4-5D6E-409C-BE32-E72D297353CC}">
              <c16:uniqueId val="{00000004-CB18-49D4-8893-865AA8317FA1}"/>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'2014'!$B$251:$C$251</c:f>
              <c:strCache>
                <c:ptCount val="2"/>
                <c:pt idx="0">
                  <c:v>Stadt Beverungen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0-B9A8-468C-83E9-72C01473EBE9}"/>
              </c:ext>
            </c:extLst>
          </c:dPt>
          <c:dPt>
            <c:idx val="1"/>
            <c:invertIfNegative val="0"/>
            <c:bubble3D val="0"/>
            <c:spPr>
              <a:solidFill>
                <a:srgbClr val="FF0000"/>
              </a:solidFill>
            </c:spPr>
            <c:extLst>
              <c:ext xmlns:c16="http://schemas.microsoft.com/office/drawing/2014/chart" uri="{C3380CC4-5D6E-409C-BE32-E72D297353CC}">
                <c16:uniqueId val="{00000001-B9A8-468C-83E9-72C01473EBE9}"/>
              </c:ext>
            </c:extLst>
          </c:dPt>
          <c:dPt>
            <c:idx val="2"/>
            <c:invertIfNegative val="0"/>
            <c:bubble3D val="0"/>
            <c:spPr>
              <a:solidFill>
                <a:srgbClr val="FFFF00"/>
              </a:solidFill>
            </c:spPr>
            <c:extLst>
              <c:ext xmlns:c16="http://schemas.microsoft.com/office/drawing/2014/chart" uri="{C3380CC4-5D6E-409C-BE32-E72D297353CC}">
                <c16:uniqueId val="{00000002-B9A8-468C-83E9-72C01473EBE9}"/>
              </c:ext>
            </c:extLst>
          </c:dPt>
          <c:dPt>
            <c:idx val="3"/>
            <c:invertIfNegative val="0"/>
            <c:bubble3D val="0"/>
            <c:spPr>
              <a:solidFill>
                <a:srgbClr val="00B050"/>
              </a:solidFill>
            </c:spPr>
            <c:extLst>
              <c:ext xmlns:c16="http://schemas.microsoft.com/office/drawing/2014/chart" uri="{C3380CC4-5D6E-409C-BE32-E72D297353CC}">
                <c16:uniqueId val="{00000003-B9A8-468C-83E9-72C01473EBE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'2014'!$D$249:$G$249</c:f>
              <c:strCache>
                <c:ptCount val="4"/>
                <c:pt idx="0">
                  <c:v>CDU</c:v>
                </c:pt>
                <c:pt idx="1">
                  <c:v>SPD</c:v>
                </c:pt>
                <c:pt idx="2">
                  <c:v>FDP</c:v>
                </c:pt>
                <c:pt idx="3">
                  <c:v>Grüne</c:v>
                </c:pt>
              </c:strCache>
            </c:strRef>
          </c:cat>
          <c:val>
            <c:numRef>
              <c:f>'2014'!$D$251:$G$251</c:f>
              <c:numCache>
                <c:formatCode>0.00%</c:formatCode>
                <c:ptCount val="4"/>
                <c:pt idx="0">
                  <c:v>-5.2388659654497571E-3</c:v>
                </c:pt>
                <c:pt idx="1">
                  <c:v>3.1948118205355869E-2</c:v>
                </c:pt>
                <c:pt idx="2">
                  <c:v>-4.432677528148575E-2</c:v>
                </c:pt>
                <c:pt idx="3">
                  <c:v>1.3327150637255022E-2</c:v>
                </c:pt>
              </c:numCache>
            </c:numRef>
          </c:val>
          <c:extLst>
            <c:ext xmlns:c16="http://schemas.microsoft.com/office/drawing/2014/chart" uri="{C3380CC4-5D6E-409C-BE32-E72D297353CC}">
              <c16:uniqueId val="{00000004-B9A8-468C-83E9-72C01473EBE9}"/>
            </c:ext>
          </c:extLst>
        </c:ser>
        <c:dLbls>
          <c:showLegendKey val="0"/>
          <c:showVal val="0"/>
          <c:showCatName val="0"/>
          <c:showSerName val="0"/>
          <c:showPercent val="0"/>
          <c:showBubbleSize val="0"/>
        </c:dLbls>
        <c:gapWidth val="150"/>
        <c:axId val="156341376"/>
        <c:axId val="156342912"/>
      </c:barChart>
      <c:catAx>
        <c:axId val="156341376"/>
        <c:scaling>
          <c:orientation val="minMax"/>
        </c:scaling>
        <c:delete val="0"/>
        <c:axPos val="b"/>
        <c:numFmt formatCode="General" sourceLinked="0"/>
        <c:majorTickMark val="out"/>
        <c:minorTickMark val="none"/>
        <c:tickLblPos val="nextTo"/>
        <c:crossAx val="156342912"/>
        <c:crosses val="autoZero"/>
        <c:auto val="1"/>
        <c:lblAlgn val="ctr"/>
        <c:lblOffset val="100"/>
        <c:noMultiLvlLbl val="0"/>
      </c:catAx>
      <c:valAx>
        <c:axId val="156342912"/>
        <c:scaling>
          <c:orientation val="minMax"/>
        </c:scaling>
        <c:delete val="0"/>
        <c:axPos val="l"/>
        <c:majorGridlines/>
        <c:numFmt formatCode="0.00%" sourceLinked="1"/>
        <c:majorTickMark val="out"/>
        <c:minorTickMark val="none"/>
        <c:tickLblPos val="nextTo"/>
        <c:crossAx val="156341376"/>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de-DE"/>
              <a:t>Kernstadt prozentual</a:t>
            </a:r>
          </a:p>
        </c:rich>
      </c:tx>
      <c:layout>
        <c:manualLayout>
          <c:xMode val="edge"/>
          <c:yMode val="edge"/>
          <c:x val="0.34115838533106974"/>
          <c:y val="3.9436714643280461E-2"/>
        </c:manualLayout>
      </c:layout>
      <c:overlay val="0"/>
      <c:spPr>
        <a:noFill/>
        <a:ln w="25400">
          <a:noFill/>
        </a:ln>
      </c:spPr>
    </c:title>
    <c:autoTitleDeleted val="0"/>
    <c:plotArea>
      <c:layout>
        <c:manualLayout>
          <c:layoutTarget val="inner"/>
          <c:xMode val="edge"/>
          <c:yMode val="edge"/>
          <c:x val="0.30672955745362235"/>
          <c:y val="0.32676134990146677"/>
          <c:w val="0.2723007295761749"/>
          <c:h val="0.49014202485219993"/>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DA13-47F9-A532-53C14ABB2B82}"/>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DA13-47F9-A532-53C14ABB2B82}"/>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DA13-47F9-A532-53C14ABB2B82}"/>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DA13-47F9-A532-53C14ABB2B82}"/>
              </c:ext>
            </c:extLst>
          </c:dPt>
          <c:dLbls>
            <c:spPr>
              <a:noFill/>
              <a:ln w="25400">
                <a:noFill/>
              </a:ln>
            </c:spPr>
            <c:txPr>
              <a:bodyPr/>
              <a:lstStyle/>
              <a:p>
                <a:pPr>
                  <a:defRPr sz="97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'1999'!$C$54:$F$54</c:f>
              <c:numCache>
                <c:formatCode>0.00_ ;[Red]\-0.00\ </c:formatCode>
                <c:ptCount val="4"/>
                <c:pt idx="0">
                  <c:v>35.610335610335611</c:v>
                </c:pt>
                <c:pt idx="1">
                  <c:v>50.222750222750221</c:v>
                </c:pt>
                <c:pt idx="2">
                  <c:v>5.7618057618057614</c:v>
                </c:pt>
                <c:pt idx="3">
                  <c:v>8.4051084051084057</c:v>
                </c:pt>
              </c:numCache>
            </c:numRef>
          </c:val>
          <c:extLst>
            <c:ext xmlns:c16="http://schemas.microsoft.com/office/drawing/2014/chart" uri="{C3380CC4-5D6E-409C-BE32-E72D297353CC}">
              <c16:uniqueId val="{00000004-DA13-47F9-A532-53C14ABB2B82}"/>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793511087490872"/>
          <c:y val="0.43662076926489102"/>
          <c:w val="0.10641637707574651"/>
          <c:h val="0.27324009431415747"/>
        </c:manualLayout>
      </c:layout>
      <c:overlay val="0"/>
      <c:spPr>
        <a:solidFill>
          <a:srgbClr val="FFFFFF"/>
        </a:solidFill>
        <a:ln w="3175">
          <a:solidFill>
            <a:srgbClr val="000000"/>
          </a:solidFill>
          <a:prstDash val="solid"/>
        </a:ln>
      </c:spPr>
      <c:txPr>
        <a:bodyPr/>
        <a:lstStyle/>
        <a:p>
          <a:pPr>
            <a:defRPr sz="89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paperSize="9" orientation="landscape" horizontalDpi="300" verticalDpi="300"/>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DE" sz="1175" b="1" i="0" u="none" strike="noStrike" kern="1200" baseline="0">
                <a:solidFill>
                  <a:srgbClr val="000000"/>
                </a:solidFill>
                <a:latin typeface="Arial"/>
                <a:ea typeface="Arial"/>
                <a:cs typeface="Arial"/>
              </a:defRPr>
            </a:pPr>
            <a:r>
              <a:rPr lang="de-DE" sz="1175" b="1" i="0" u="none" strike="noStrike" kern="1200" baseline="0">
                <a:solidFill>
                  <a:srgbClr val="000000"/>
                </a:solidFill>
                <a:latin typeface="Arial"/>
                <a:ea typeface="Arial"/>
                <a:cs typeface="Arial"/>
              </a:rPr>
              <a:t>Kernstadt 1999 zu 1994</a:t>
            </a:r>
          </a:p>
        </c:rich>
      </c:tx>
      <c:layout>
        <c:manualLayout>
          <c:xMode val="edge"/>
          <c:yMode val="edge"/>
          <c:x val="0.36193509771259647"/>
          <c:y val="3.8781215889586079E-2"/>
        </c:manualLayout>
      </c:layout>
      <c:overlay val="0"/>
      <c:spPr>
        <a:noFill/>
        <a:ln w="25400">
          <a:noFill/>
        </a:ln>
      </c:spPr>
    </c:title>
    <c:autoTitleDeleted val="0"/>
    <c:plotArea>
      <c:layout>
        <c:manualLayout>
          <c:layoutTarget val="inner"/>
          <c:xMode val="edge"/>
          <c:yMode val="edge"/>
          <c:x val="0.12012501087874972"/>
          <c:y val="0.21329668739272345"/>
          <c:w val="0.85335559676202721"/>
          <c:h val="0.69806188601254937"/>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1FAA-40E7-9C05-0F4BFEB9050F}"/>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1FAA-40E7-9C05-0F4BFEB9050F}"/>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1FAA-40E7-9C05-0F4BFEB9050F}"/>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1FAA-40E7-9C05-0F4BFEB9050F}"/>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'1999'!$C$55:$F$55</c:f>
              <c:numCache>
                <c:formatCode>0.00_ ;[Red]\-0.00\ </c:formatCode>
                <c:ptCount val="4"/>
                <c:pt idx="0">
                  <c:v>-0.74237943051013389</c:v>
                </c:pt>
                <c:pt idx="1">
                  <c:v>0.31885786330764887</c:v>
                </c:pt>
                <c:pt idx="2">
                  <c:v>-2.1670745841817443</c:v>
                </c:pt>
                <c:pt idx="3">
                  <c:v>2.5905961513842346</c:v>
                </c:pt>
              </c:numCache>
            </c:numRef>
          </c:val>
          <c:extLst>
            <c:ext xmlns:c16="http://schemas.microsoft.com/office/drawing/2014/chart" uri="{C3380CC4-5D6E-409C-BE32-E72D297353CC}">
              <c16:uniqueId val="{00000004-1FAA-40E7-9C05-0F4BFEB9050F}"/>
            </c:ext>
          </c:extLst>
        </c:ser>
        <c:dLbls>
          <c:showLegendKey val="0"/>
          <c:showVal val="0"/>
          <c:showCatName val="0"/>
          <c:showSerName val="0"/>
          <c:showPercent val="0"/>
          <c:showBubbleSize val="0"/>
        </c:dLbls>
        <c:gapWidth val="150"/>
        <c:axId val="158847744"/>
        <c:axId val="158849280"/>
      </c:barChart>
      <c:catAx>
        <c:axId val="158847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849280"/>
        <c:crosses val="autoZero"/>
        <c:auto val="1"/>
        <c:lblAlgn val="ctr"/>
        <c:lblOffset val="100"/>
        <c:tickLblSkip val="1"/>
        <c:tickMarkSkip val="1"/>
        <c:noMultiLvlLbl val="0"/>
      </c:catAx>
      <c:valAx>
        <c:axId val="158849280"/>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884774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de-DE"/>
              <a:t>Amelunxen prozentual</a:t>
            </a:r>
          </a:p>
        </c:rich>
      </c:tx>
      <c:layout>
        <c:manualLayout>
          <c:xMode val="edge"/>
          <c:yMode val="edge"/>
          <c:x val="0.33125044226705486"/>
          <c:y val="3.9215833775854143E-2"/>
        </c:manualLayout>
      </c:layout>
      <c:overlay val="0"/>
      <c:spPr>
        <a:noFill/>
        <a:ln w="25400">
          <a:noFill/>
        </a:ln>
      </c:spPr>
    </c:title>
    <c:autoTitleDeleted val="0"/>
    <c:plotArea>
      <c:layout>
        <c:manualLayout>
          <c:layoutTarget val="inner"/>
          <c:xMode val="edge"/>
          <c:yMode val="edge"/>
          <c:x val="0.30468790680224384"/>
          <c:y val="0.32493119414279137"/>
          <c:w val="0.27500036716510207"/>
          <c:h val="0.49299905318216619"/>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0A13-45D7-9CF5-F0DC9D2DE18F}"/>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0A13-45D7-9CF5-F0DC9D2DE18F}"/>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0A13-45D7-9CF5-F0DC9D2DE18F}"/>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0A13-45D7-9CF5-F0DC9D2DE18F}"/>
              </c:ext>
            </c:extLst>
          </c:dPt>
          <c:dLbls>
            <c:spPr>
              <a:noFill/>
              <a:ln w="25400">
                <a:noFill/>
              </a:ln>
            </c:spPr>
            <c:txPr>
              <a:bodyPr/>
              <a:lstStyle/>
              <a:p>
                <a:pPr>
                  <a:defRPr sz="97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'1999'!$C$77:$F$77</c:f>
              <c:numCache>
                <c:formatCode>0.00_ ;[Red]\-0.00\ </c:formatCode>
                <c:ptCount val="4"/>
                <c:pt idx="0">
                  <c:v>34.383202099737531</c:v>
                </c:pt>
                <c:pt idx="1">
                  <c:v>61.811023622047244</c:v>
                </c:pt>
                <c:pt idx="2">
                  <c:v>2.8871391076115485</c:v>
                </c:pt>
                <c:pt idx="3">
                  <c:v>0.9186351706036745</c:v>
                </c:pt>
              </c:numCache>
            </c:numRef>
          </c:val>
          <c:extLst>
            <c:ext xmlns:c16="http://schemas.microsoft.com/office/drawing/2014/chart" uri="{C3380CC4-5D6E-409C-BE32-E72D297353CC}">
              <c16:uniqueId val="{00000004-0A13-45D7-9CF5-F0DC9D2DE18F}"/>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812617242492819"/>
          <c:y val="0.43697643350237464"/>
          <c:w val="0.10625014185924397"/>
          <c:h val="0.27170970544698925"/>
        </c:manualLayout>
      </c:layout>
      <c:overlay val="0"/>
      <c:spPr>
        <a:solidFill>
          <a:srgbClr val="FFFFFF"/>
        </a:solidFill>
        <a:ln w="3175">
          <a:solidFill>
            <a:srgbClr val="000000"/>
          </a:solidFill>
          <a:prstDash val="solid"/>
        </a:ln>
      </c:spPr>
      <c:txPr>
        <a:bodyPr/>
        <a:lstStyle/>
        <a:p>
          <a:pPr>
            <a:defRPr sz="89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de-DE"/>
              <a:t>Amelunxen 1999 zu 1994</a:t>
            </a:r>
          </a:p>
        </c:rich>
      </c:tx>
      <c:layout>
        <c:manualLayout>
          <c:xMode val="edge"/>
          <c:yMode val="edge"/>
          <c:x val="0.3157083996922227"/>
          <c:y val="3.9215833775854143E-2"/>
        </c:manualLayout>
      </c:layout>
      <c:overlay val="0"/>
      <c:spPr>
        <a:noFill/>
        <a:ln w="25400">
          <a:noFill/>
        </a:ln>
      </c:spPr>
    </c:title>
    <c:autoTitleDeleted val="0"/>
    <c:plotArea>
      <c:layout>
        <c:manualLayout>
          <c:layoutTarget val="inner"/>
          <c:xMode val="edge"/>
          <c:yMode val="edge"/>
          <c:x val="0.12908274470174619"/>
          <c:y val="0.22689160970315603"/>
          <c:w val="0.84448108883190565"/>
          <c:h val="0.68907822206143687"/>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231E-4BCA-98A7-201B003157B5}"/>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231E-4BCA-98A7-201B003157B5}"/>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231E-4BCA-98A7-201B003157B5}"/>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231E-4BCA-98A7-201B003157B5}"/>
              </c:ext>
            </c:extLst>
          </c:dPt>
          <c:dLbls>
            <c:spPr>
              <a:noFill/>
              <a:ln w="25400">
                <a:noFill/>
              </a:ln>
            </c:spPr>
            <c:txPr>
              <a:bodyPr/>
              <a:lstStyle/>
              <a:p>
                <a:pPr>
                  <a:defRPr sz="97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'1999'!$C$78:$F$78</c:f>
              <c:numCache>
                <c:formatCode>0.00_ ;[Red]\-0.00\ </c:formatCode>
                <c:ptCount val="4"/>
                <c:pt idx="0">
                  <c:v>-9.1099485851939761</c:v>
                </c:pt>
                <c:pt idx="1">
                  <c:v>12.267644626613453</c:v>
                </c:pt>
                <c:pt idx="2">
                  <c:v>-2.5923129471829718</c:v>
                </c:pt>
                <c:pt idx="3">
                  <c:v>-0.56538309423650823</c:v>
                </c:pt>
              </c:numCache>
            </c:numRef>
          </c:val>
          <c:extLst>
            <c:ext xmlns:c16="http://schemas.microsoft.com/office/drawing/2014/chart" uri="{C3380CC4-5D6E-409C-BE32-E72D297353CC}">
              <c16:uniqueId val="{00000004-231E-4BCA-98A7-201B003157B5}"/>
            </c:ext>
          </c:extLst>
        </c:ser>
        <c:dLbls>
          <c:showLegendKey val="0"/>
          <c:showVal val="0"/>
          <c:showCatName val="0"/>
          <c:showSerName val="0"/>
          <c:showPercent val="0"/>
          <c:showBubbleSize val="0"/>
        </c:dLbls>
        <c:gapWidth val="150"/>
        <c:axId val="159116672"/>
        <c:axId val="158925952"/>
      </c:barChart>
      <c:catAx>
        <c:axId val="1591166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58925952"/>
        <c:crosses val="autoZero"/>
        <c:auto val="1"/>
        <c:lblAlgn val="ctr"/>
        <c:lblOffset val="100"/>
        <c:tickLblSkip val="1"/>
        <c:tickMarkSkip val="1"/>
        <c:noMultiLvlLbl val="0"/>
      </c:catAx>
      <c:valAx>
        <c:axId val="158925952"/>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5911667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'2020'!$B$104:$C$104</c:f>
              <c:strCache>
                <c:ptCount val="2"/>
                <c:pt idx="0">
                  <c:v>Drenke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7339-4564-86FF-FBEFC2F5FD81}"/>
              </c:ext>
            </c:extLst>
          </c:dPt>
          <c:dPt>
            <c:idx val="1"/>
            <c:bubble3D val="0"/>
            <c:spPr>
              <a:solidFill>
                <a:srgbClr val="FF0000"/>
              </a:solidFill>
            </c:spPr>
            <c:extLst>
              <c:ext xmlns:c16="http://schemas.microsoft.com/office/drawing/2014/chart" uri="{C3380CC4-5D6E-409C-BE32-E72D297353CC}">
                <c16:uniqueId val="{00000003-7339-4564-86FF-FBEFC2F5FD81}"/>
              </c:ext>
            </c:extLst>
          </c:dPt>
          <c:dPt>
            <c:idx val="2"/>
            <c:bubble3D val="0"/>
            <c:spPr>
              <a:solidFill>
                <a:srgbClr val="FFFF00"/>
              </a:solidFill>
            </c:spPr>
            <c:extLst>
              <c:ext xmlns:c16="http://schemas.microsoft.com/office/drawing/2014/chart" uri="{C3380CC4-5D6E-409C-BE32-E72D297353CC}">
                <c16:uniqueId val="{00000005-7339-4564-86FF-FBEFC2F5FD81}"/>
              </c:ext>
            </c:extLst>
          </c:dPt>
          <c:dPt>
            <c:idx val="3"/>
            <c:bubble3D val="0"/>
            <c:spPr>
              <a:solidFill>
                <a:srgbClr val="00B050"/>
              </a:solidFill>
            </c:spPr>
            <c:extLst>
              <c:ext xmlns:c16="http://schemas.microsoft.com/office/drawing/2014/chart" uri="{C3380CC4-5D6E-409C-BE32-E72D297353CC}">
                <c16:uniqueId val="{00000007-7339-4564-86FF-FBEFC2F5FD81}"/>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7339-4564-86FF-FBEFC2F5FD81}"/>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'2020'!$D$103:$G$103</c:f>
              <c:strCache>
                <c:ptCount val="4"/>
                <c:pt idx="0">
                  <c:v>CDU</c:v>
                </c:pt>
                <c:pt idx="1">
                  <c:v>SPD</c:v>
                </c:pt>
                <c:pt idx="2">
                  <c:v>FDP</c:v>
                </c:pt>
                <c:pt idx="3">
                  <c:v>Grüne</c:v>
                </c:pt>
              </c:strCache>
            </c:strRef>
          </c:cat>
          <c:val>
            <c:numRef>
              <c:f>'2020'!$D$104:$G$104</c:f>
              <c:numCache>
                <c:formatCode>0.00%</c:formatCode>
                <c:ptCount val="4"/>
                <c:pt idx="0">
                  <c:v>0.54314720812182737</c:v>
                </c:pt>
                <c:pt idx="1">
                  <c:v>0.25380710659898476</c:v>
                </c:pt>
                <c:pt idx="2">
                  <c:v>1.015228426395939E-2</c:v>
                </c:pt>
                <c:pt idx="3">
                  <c:v>0.19289340101522842</c:v>
                </c:pt>
              </c:numCache>
            </c:numRef>
          </c:val>
          <c:extLst>
            <c:ext xmlns:c16="http://schemas.microsoft.com/office/drawing/2014/chart" uri="{C3380CC4-5D6E-409C-BE32-E72D297353CC}">
              <c16:uniqueId val="{00000008-7339-4564-86FF-FBEFC2F5FD81}"/>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de-DE"/>
              <a:t>Blankenau prozentual</a:t>
            </a:r>
          </a:p>
        </c:rich>
      </c:tx>
      <c:layout>
        <c:manualLayout>
          <c:xMode val="edge"/>
          <c:yMode val="edge"/>
          <c:x val="0.3364493018305072"/>
          <c:y val="3.9106318598790275E-2"/>
        </c:manualLayout>
      </c:layout>
      <c:overlay val="0"/>
      <c:spPr>
        <a:noFill/>
        <a:ln w="25400">
          <a:noFill/>
        </a:ln>
      </c:spPr>
    </c:title>
    <c:autoTitleDeleted val="0"/>
    <c:plotArea>
      <c:layout>
        <c:manualLayout>
          <c:layoutTarget val="inner"/>
          <c:xMode val="edge"/>
          <c:yMode val="edge"/>
          <c:x val="0.30841186001129822"/>
          <c:y val="0.33519701656105944"/>
          <c:w val="0.26324042596923941"/>
          <c:h val="0.4720691316568254"/>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4944-4677-B786-B837D74DEA13}"/>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4944-4677-B786-B837D74DEA13}"/>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4944-4677-B786-B837D74DEA13}"/>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4944-4677-B786-B837D74DEA13}"/>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'1999'!$C$100:$F$100</c:f>
              <c:numCache>
                <c:formatCode>0.00_ ;[Red]\-0.00\ </c:formatCode>
                <c:ptCount val="4"/>
                <c:pt idx="0">
                  <c:v>45.744680851063826</c:v>
                </c:pt>
                <c:pt idx="1">
                  <c:v>47.340425531914896</c:v>
                </c:pt>
                <c:pt idx="2">
                  <c:v>2.1276595744680851</c:v>
                </c:pt>
                <c:pt idx="3">
                  <c:v>4.7872340425531918</c:v>
                </c:pt>
              </c:numCache>
            </c:numRef>
          </c:val>
          <c:extLst>
            <c:ext xmlns:c16="http://schemas.microsoft.com/office/drawing/2014/chart" uri="{C3380CC4-5D6E-409C-BE32-E72D297353CC}">
              <c16:uniqueId val="{00000004-4944-4677-B786-B837D74DEA13}"/>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227596770872229"/>
          <c:y val="0.43016950458669301"/>
          <c:w val="0.1121497672768357"/>
          <c:h val="0.2821241556055583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de-DE"/>
              <a:t>Blankenau 1999 zu 1994</a:t>
            </a:r>
          </a:p>
        </c:rich>
      </c:tx>
      <c:layout>
        <c:manualLayout>
          <c:xMode val="edge"/>
          <c:yMode val="edge"/>
          <c:x val="0.31987577639751569"/>
          <c:y val="3.9106318598790275E-2"/>
        </c:manualLayout>
      </c:layout>
      <c:overlay val="0"/>
      <c:spPr>
        <a:noFill/>
        <a:ln w="25400">
          <a:noFill/>
        </a:ln>
      </c:spPr>
    </c:title>
    <c:autoTitleDeleted val="0"/>
    <c:plotArea>
      <c:layout>
        <c:manualLayout>
          <c:layoutTarget val="inner"/>
          <c:xMode val="edge"/>
          <c:yMode val="edge"/>
          <c:x val="0.13354037267080746"/>
          <c:y val="0.23184460312139948"/>
          <c:w val="0.84006211180124213"/>
          <c:h val="0.67877395853614553"/>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B07E-4445-AA56-8B301F369A5A}"/>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B07E-4445-AA56-8B301F369A5A}"/>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B07E-4445-AA56-8B301F369A5A}"/>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B07E-4445-AA56-8B301F369A5A}"/>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'1999'!$C$101:$F$101</c:f>
              <c:numCache>
                <c:formatCode>0.00_ ;[Red]\-0.00\ </c:formatCode>
                <c:ptCount val="4"/>
                <c:pt idx="0">
                  <c:v>-18.718129066291546</c:v>
                </c:pt>
                <c:pt idx="1">
                  <c:v>19.654475118691757</c:v>
                </c:pt>
                <c:pt idx="2">
                  <c:v>-3.657464392474064</c:v>
                </c:pt>
                <c:pt idx="3">
                  <c:v>2.7211183400738532</c:v>
                </c:pt>
              </c:numCache>
            </c:numRef>
          </c:val>
          <c:extLst>
            <c:ext xmlns:c16="http://schemas.microsoft.com/office/drawing/2014/chart" uri="{C3380CC4-5D6E-409C-BE32-E72D297353CC}">
              <c16:uniqueId val="{00000004-B07E-4445-AA56-8B301F369A5A}"/>
            </c:ext>
          </c:extLst>
        </c:ser>
        <c:dLbls>
          <c:showLegendKey val="0"/>
          <c:showVal val="0"/>
          <c:showCatName val="0"/>
          <c:showSerName val="0"/>
          <c:showPercent val="0"/>
          <c:showBubbleSize val="0"/>
        </c:dLbls>
        <c:gapWidth val="150"/>
        <c:axId val="159000832"/>
        <c:axId val="159010816"/>
      </c:barChart>
      <c:catAx>
        <c:axId val="1590008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010816"/>
        <c:crosses val="autoZero"/>
        <c:auto val="1"/>
        <c:lblAlgn val="ctr"/>
        <c:lblOffset val="100"/>
        <c:tickLblSkip val="1"/>
        <c:tickMarkSkip val="1"/>
        <c:noMultiLvlLbl val="0"/>
      </c:catAx>
      <c:valAx>
        <c:axId val="159010816"/>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00083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Dalhausen prozentual</a:t>
            </a:r>
          </a:p>
        </c:rich>
      </c:tx>
      <c:layout>
        <c:manualLayout>
          <c:xMode val="edge"/>
          <c:yMode val="edge"/>
          <c:x val="0.337481392774445"/>
          <c:y val="3.8888915262122445E-2"/>
        </c:manualLayout>
      </c:layout>
      <c:overlay val="0"/>
      <c:spPr>
        <a:noFill/>
        <a:ln w="25400">
          <a:noFill/>
        </a:ln>
      </c:spPr>
    </c:title>
    <c:autoTitleDeleted val="0"/>
    <c:plotArea>
      <c:layout>
        <c:manualLayout>
          <c:layoutTarget val="inner"/>
          <c:xMode val="edge"/>
          <c:yMode val="edge"/>
          <c:x val="0.30637711694269887"/>
          <c:y val="0.333333559389621"/>
          <c:w val="0.26594155836142885"/>
          <c:h val="0.47500032213020982"/>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7959-4E91-B3C7-87B8ACDEB3A2}"/>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7959-4E91-B3C7-87B8ACDEB3A2}"/>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7959-4E91-B3C7-87B8ACDEB3A2}"/>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7959-4E91-B3C7-87B8ACDEB3A2}"/>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'1999'!$C$123:$F$123</c:f>
              <c:numCache>
                <c:formatCode>0.00_ ;[Red]\-0.00\ </c:formatCode>
                <c:ptCount val="4"/>
                <c:pt idx="0">
                  <c:v>32.255581216320245</c:v>
                </c:pt>
                <c:pt idx="1">
                  <c:v>61.662817551963052</c:v>
                </c:pt>
                <c:pt idx="2">
                  <c:v>2.2324865280985375</c:v>
                </c:pt>
                <c:pt idx="3">
                  <c:v>3.8491147036181679</c:v>
                </c:pt>
              </c:numCache>
            </c:numRef>
          </c:val>
          <c:extLst>
            <c:ext xmlns:c16="http://schemas.microsoft.com/office/drawing/2014/chart" uri="{C3380CC4-5D6E-409C-BE32-E72D297353CC}">
              <c16:uniqueId val="{00000004-7959-4E91-B3C7-87B8ACDEB3A2}"/>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247493708047741"/>
          <c:y val="0.43055584754492709"/>
          <c:w val="0.11197539299428584"/>
          <c:h val="0.2805557458195975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de-DE"/>
              <a:t>Dalhausen 1999 zu 1994</a:t>
            </a:r>
          </a:p>
        </c:rich>
      </c:tx>
      <c:layout>
        <c:manualLayout>
          <c:xMode val="edge"/>
          <c:yMode val="edge"/>
          <c:x val="0.32043367873337031"/>
          <c:y val="3.8997214484679681E-2"/>
        </c:manualLayout>
      </c:layout>
      <c:overlay val="0"/>
      <c:spPr>
        <a:noFill/>
        <a:ln w="25400">
          <a:noFill/>
        </a:ln>
      </c:spPr>
    </c:title>
    <c:autoTitleDeleted val="0"/>
    <c:plotArea>
      <c:layout>
        <c:manualLayout>
          <c:layoutTarget val="inner"/>
          <c:xMode val="edge"/>
          <c:yMode val="edge"/>
          <c:x val="0.11919513653366917"/>
          <c:y val="0.23119777158774371"/>
          <c:w val="0.85448980995565393"/>
          <c:h val="0.67966573816155984"/>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CFA8-40FB-9516-573427A2AEFB}"/>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CFA8-40FB-9516-573427A2AEFB}"/>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CFA8-40FB-9516-573427A2AEFB}"/>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CFA8-40FB-9516-573427A2AEFB}"/>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'1999'!$C$124:$F$124</c:f>
              <c:numCache>
                <c:formatCode>0.00_ ;[Red]\-0.00\ </c:formatCode>
                <c:ptCount val="4"/>
                <c:pt idx="0">
                  <c:v>-0.30691878367975534</c:v>
                </c:pt>
                <c:pt idx="1">
                  <c:v>0.1003175519630517</c:v>
                </c:pt>
                <c:pt idx="2">
                  <c:v>-1.8925134719014625</c:v>
                </c:pt>
                <c:pt idx="3">
                  <c:v>2.0991147036181679</c:v>
                </c:pt>
              </c:numCache>
            </c:numRef>
          </c:val>
          <c:extLst>
            <c:ext xmlns:c16="http://schemas.microsoft.com/office/drawing/2014/chart" uri="{C3380CC4-5D6E-409C-BE32-E72D297353CC}">
              <c16:uniqueId val="{00000004-CFA8-40FB-9516-573427A2AEFB}"/>
            </c:ext>
          </c:extLst>
        </c:ser>
        <c:dLbls>
          <c:showLegendKey val="0"/>
          <c:showVal val="0"/>
          <c:showCatName val="0"/>
          <c:showSerName val="0"/>
          <c:showPercent val="0"/>
          <c:showBubbleSize val="0"/>
        </c:dLbls>
        <c:gapWidth val="150"/>
        <c:axId val="159159424"/>
        <c:axId val="159160960"/>
      </c:barChart>
      <c:catAx>
        <c:axId val="159159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160960"/>
        <c:crosses val="autoZero"/>
        <c:auto val="1"/>
        <c:lblAlgn val="ctr"/>
        <c:lblOffset val="100"/>
        <c:tickLblSkip val="1"/>
        <c:tickMarkSkip val="1"/>
        <c:noMultiLvlLbl val="0"/>
      </c:catAx>
      <c:valAx>
        <c:axId val="159160960"/>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15942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Drenke prozentual</a:t>
            </a:r>
          </a:p>
        </c:rich>
      </c:tx>
      <c:layout>
        <c:manualLayout>
          <c:xMode val="edge"/>
          <c:yMode val="edge"/>
          <c:x val="0.36180124223602483"/>
          <c:y val="3.8781215889586079E-2"/>
        </c:manualLayout>
      </c:layout>
      <c:overlay val="0"/>
      <c:spPr>
        <a:noFill/>
        <a:ln w="25400">
          <a:noFill/>
        </a:ln>
      </c:spPr>
    </c:title>
    <c:autoTitleDeleted val="0"/>
    <c:plotArea>
      <c:layout>
        <c:manualLayout>
          <c:layoutTarget val="inner"/>
          <c:xMode val="edge"/>
          <c:yMode val="edge"/>
          <c:x val="0.30590062111801253"/>
          <c:y val="0.33241042191073783"/>
          <c:w val="0.26708074534161497"/>
          <c:h val="0.47645493807205747"/>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156C-402B-AAF6-711B6A5B25C7}"/>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156C-402B-AAF6-711B6A5B25C7}"/>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156C-402B-AAF6-711B6A5B25C7}"/>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156C-402B-AAF6-711B6A5B25C7}"/>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'1999'!$C$146:$F$146</c:f>
              <c:numCache>
                <c:formatCode>0.00_ ;[Red]\-0.00\ </c:formatCode>
                <c:ptCount val="4"/>
                <c:pt idx="0">
                  <c:v>37.872340425531917</c:v>
                </c:pt>
                <c:pt idx="1">
                  <c:v>51.48936170212766</c:v>
                </c:pt>
                <c:pt idx="2">
                  <c:v>2.5531914893617023</c:v>
                </c:pt>
                <c:pt idx="3">
                  <c:v>8.085106382978724</c:v>
                </c:pt>
              </c:numCache>
            </c:numRef>
          </c:val>
          <c:extLst>
            <c:ext xmlns:c16="http://schemas.microsoft.com/office/drawing/2014/chart" uri="{C3380CC4-5D6E-409C-BE32-E72D297353CC}">
              <c16:uniqueId val="{00000004-156C-402B-AAF6-711B6A5B25C7}"/>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267080745341652"/>
          <c:y val="0.43213354848395902"/>
          <c:w val="0.11180124223602485"/>
          <c:h val="0.2797787717748710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Drenke 1999 zu 1994</a:t>
            </a:r>
          </a:p>
        </c:rich>
      </c:tx>
      <c:layout>
        <c:manualLayout>
          <c:xMode val="edge"/>
          <c:yMode val="edge"/>
          <c:x val="0.34621368404092057"/>
          <c:y val="3.8888915262122445E-2"/>
        </c:manualLayout>
      </c:layout>
      <c:overlay val="0"/>
      <c:spPr>
        <a:noFill/>
        <a:ln w="25400">
          <a:noFill/>
        </a:ln>
      </c:spPr>
    </c:title>
    <c:autoTitleDeleted val="0"/>
    <c:plotArea>
      <c:layout>
        <c:manualLayout>
          <c:layoutTarget val="inner"/>
          <c:xMode val="edge"/>
          <c:yMode val="edge"/>
          <c:x val="0.11901095388906645"/>
          <c:y val="0.2305557119111544"/>
          <c:w val="0.85471503247602298"/>
          <c:h val="0.68055601708714253"/>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C9FC-4161-A320-BCBE145FF185}"/>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C9FC-4161-A320-BCBE145FF185}"/>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C9FC-4161-A320-BCBE145FF185}"/>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C9FC-4161-A320-BCBE145FF185}"/>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'1999'!$C$147:$F$147</c:f>
              <c:numCache>
                <c:formatCode>0.00_ ;[Red]\-0.00\ </c:formatCode>
                <c:ptCount val="4"/>
                <c:pt idx="0">
                  <c:v>-4.8662487860863379</c:v>
                </c:pt>
                <c:pt idx="1">
                  <c:v>6.2611459344928022</c:v>
                </c:pt>
                <c:pt idx="2">
                  <c:v>-2.8409993820075927</c:v>
                </c:pt>
                <c:pt idx="3">
                  <c:v>1.4461022336011302</c:v>
                </c:pt>
              </c:numCache>
            </c:numRef>
          </c:val>
          <c:extLst>
            <c:ext xmlns:c16="http://schemas.microsoft.com/office/drawing/2014/chart" uri="{C3380CC4-5D6E-409C-BE32-E72D297353CC}">
              <c16:uniqueId val="{00000004-C9FC-4161-A320-BCBE145FF185}"/>
            </c:ext>
          </c:extLst>
        </c:ser>
        <c:dLbls>
          <c:showLegendKey val="0"/>
          <c:showVal val="0"/>
          <c:showCatName val="0"/>
          <c:showSerName val="0"/>
          <c:showPercent val="0"/>
          <c:showBubbleSize val="0"/>
        </c:dLbls>
        <c:gapWidth val="150"/>
        <c:axId val="137625600"/>
        <c:axId val="137627136"/>
      </c:barChart>
      <c:catAx>
        <c:axId val="1376256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7627136"/>
        <c:crosses val="autoZero"/>
        <c:auto val="1"/>
        <c:lblAlgn val="ctr"/>
        <c:lblOffset val="100"/>
        <c:tickLblSkip val="1"/>
        <c:tickMarkSkip val="1"/>
        <c:noMultiLvlLbl val="0"/>
      </c:catAx>
      <c:valAx>
        <c:axId val="137627136"/>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762560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Haarbrück prozentual</a:t>
            </a:r>
          </a:p>
        </c:rich>
      </c:tx>
      <c:layout>
        <c:manualLayout>
          <c:xMode val="edge"/>
          <c:yMode val="edge"/>
          <c:x val="0.33798462405546892"/>
          <c:y val="3.8674111397141393E-2"/>
        </c:manualLayout>
      </c:layout>
      <c:overlay val="0"/>
      <c:spPr>
        <a:noFill/>
        <a:ln w="25400">
          <a:noFill/>
        </a:ln>
      </c:spPr>
    </c:title>
    <c:autoTitleDeleted val="0"/>
    <c:plotArea>
      <c:layout>
        <c:manualLayout>
          <c:layoutTarget val="inner"/>
          <c:xMode val="edge"/>
          <c:yMode val="edge"/>
          <c:x val="0.3054264721969146"/>
          <c:y val="0.33149238340406917"/>
          <c:w val="0.26821715578713801"/>
          <c:h val="0.47790151940753289"/>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149E-4EF4-9186-98472FFA0837}"/>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149E-4EF4-9186-98472FFA0837}"/>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149E-4EF4-9186-98472FFA0837}"/>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149E-4EF4-9186-98472FFA0837}"/>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'1999'!$C$169:$F$169</c:f>
              <c:numCache>
                <c:formatCode>0.00_ ;[Red]\-0.00\ </c:formatCode>
                <c:ptCount val="4"/>
                <c:pt idx="0">
                  <c:v>8.4795321637426895</c:v>
                </c:pt>
                <c:pt idx="1">
                  <c:v>82.748538011695913</c:v>
                </c:pt>
                <c:pt idx="2">
                  <c:v>6.1403508771929829</c:v>
                </c:pt>
                <c:pt idx="3">
                  <c:v>2.6315789473684212</c:v>
                </c:pt>
              </c:numCache>
            </c:numRef>
          </c:val>
          <c:extLst>
            <c:ext xmlns:c16="http://schemas.microsoft.com/office/drawing/2014/chart" uri="{C3380CC4-5D6E-409C-BE32-E72D297353CC}">
              <c16:uniqueId val="{00000004-149E-4EF4-9186-98472FFA0837}"/>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286854744600439"/>
          <c:y val="0.4309400984252898"/>
          <c:w val="0.11162794922932913"/>
          <c:h val="0.2790060893650915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Haarbrück 1999 zu 1994</a:t>
            </a:r>
          </a:p>
        </c:rich>
      </c:tx>
      <c:layout>
        <c:manualLayout>
          <c:xMode val="edge"/>
          <c:yMode val="edge"/>
          <c:x val="0.32098813806323867"/>
          <c:y val="3.8674111397141393E-2"/>
        </c:manualLayout>
      </c:layout>
      <c:overlay val="0"/>
      <c:spPr>
        <a:noFill/>
        <a:ln w="25400">
          <a:noFill/>
        </a:ln>
      </c:spPr>
    </c:title>
    <c:autoTitleDeleted val="0"/>
    <c:plotArea>
      <c:layout>
        <c:manualLayout>
          <c:layoutTarget val="inner"/>
          <c:xMode val="edge"/>
          <c:yMode val="edge"/>
          <c:x val="0.11882733957148736"/>
          <c:y val="0.22928223185448113"/>
          <c:w val="0.8549395600338181"/>
          <c:h val="0.68232182250670881"/>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B20E-43D6-8088-CB48D3431368}"/>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B20E-43D6-8088-CB48D3431368}"/>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B20E-43D6-8088-CB48D3431368}"/>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B20E-43D6-8088-CB48D3431368}"/>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'1999'!$C$170:$F$170</c:f>
              <c:numCache>
                <c:formatCode>0.00_ ;[Red]\-0.00\ </c:formatCode>
                <c:ptCount val="4"/>
                <c:pt idx="0">
                  <c:v>-3.0867328964982743</c:v>
                </c:pt>
                <c:pt idx="1">
                  <c:v>6.1220319875995273</c:v>
                </c:pt>
                <c:pt idx="2">
                  <c:v>-1.81145635172268</c:v>
                </c:pt>
                <c:pt idx="3">
                  <c:v>-1.2238427393785667</c:v>
                </c:pt>
              </c:numCache>
            </c:numRef>
          </c:val>
          <c:extLst>
            <c:ext xmlns:c16="http://schemas.microsoft.com/office/drawing/2014/chart" uri="{C3380CC4-5D6E-409C-BE32-E72D297353CC}">
              <c16:uniqueId val="{00000004-B20E-43D6-8088-CB48D3431368}"/>
            </c:ext>
          </c:extLst>
        </c:ser>
        <c:dLbls>
          <c:showLegendKey val="0"/>
          <c:showVal val="0"/>
          <c:showCatName val="0"/>
          <c:showSerName val="0"/>
          <c:showPercent val="0"/>
          <c:showBubbleSize val="0"/>
        </c:dLbls>
        <c:gapWidth val="150"/>
        <c:axId val="137697920"/>
        <c:axId val="137712000"/>
      </c:barChart>
      <c:catAx>
        <c:axId val="137697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7712000"/>
        <c:crosses val="autoZero"/>
        <c:auto val="1"/>
        <c:lblAlgn val="ctr"/>
        <c:lblOffset val="100"/>
        <c:tickLblSkip val="1"/>
        <c:tickMarkSkip val="1"/>
        <c:noMultiLvlLbl val="0"/>
      </c:catAx>
      <c:valAx>
        <c:axId val="137712000"/>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769792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Herstelle prozentual</a:t>
            </a:r>
          </a:p>
        </c:rich>
      </c:tx>
      <c:layout>
        <c:manualLayout>
          <c:xMode val="edge"/>
          <c:yMode val="edge"/>
          <c:x val="0.35085047445218298"/>
          <c:y val="3.8567596869611066E-2"/>
        </c:manualLayout>
      </c:layout>
      <c:overlay val="0"/>
      <c:spPr>
        <a:noFill/>
        <a:ln w="25400">
          <a:noFill/>
        </a:ln>
      </c:spPr>
    </c:title>
    <c:autoTitleDeleted val="0"/>
    <c:plotArea>
      <c:layout>
        <c:manualLayout>
          <c:layoutTarget val="inner"/>
          <c:xMode val="edge"/>
          <c:yMode val="edge"/>
          <c:x val="0.30602816714331382"/>
          <c:y val="0.33057940173952355"/>
          <c:w val="0.26893384385321512"/>
          <c:h val="0.47934013252230895"/>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822A-4861-8C10-2FEE77B0148A}"/>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822A-4861-8C10-2FEE77B0148A}"/>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822A-4861-8C10-2FEE77B0148A}"/>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822A-4861-8C10-2FEE77B0148A}"/>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'1999'!$C$192:$F$192</c:f>
              <c:numCache>
                <c:formatCode>0.00_ ;[Red]\-0.00\ </c:formatCode>
                <c:ptCount val="4"/>
                <c:pt idx="0">
                  <c:v>24.01263823064771</c:v>
                </c:pt>
                <c:pt idx="1">
                  <c:v>60.66350710900474</c:v>
                </c:pt>
                <c:pt idx="2">
                  <c:v>2.0537124802527646</c:v>
                </c:pt>
                <c:pt idx="3">
                  <c:v>13.270142180094787</c:v>
                </c:pt>
              </c:numCache>
            </c:numRef>
          </c:val>
          <c:extLst>
            <c:ext xmlns:c16="http://schemas.microsoft.com/office/drawing/2014/chart" uri="{C3380CC4-5D6E-409C-BE32-E72D297353CC}">
              <c16:uniqueId val="{00000004-822A-4861-8C10-2FEE77B0148A}"/>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26219412107209"/>
          <c:y val="0.43250805060920988"/>
          <c:w val="0.1112829698702959"/>
          <c:h val="0.27823766313076564"/>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Herstelle 1999 zu 1994</a:t>
            </a:r>
          </a:p>
        </c:rich>
      </c:tx>
      <c:layout>
        <c:manualLayout>
          <c:xMode val="edge"/>
          <c:yMode val="edge"/>
          <c:x val="0.33436118359898576"/>
          <c:y val="3.8567596869611066E-2"/>
        </c:manualLayout>
      </c:layout>
      <c:overlay val="0"/>
      <c:spPr>
        <a:noFill/>
        <a:ln w="25400">
          <a:noFill/>
        </a:ln>
      </c:spPr>
    </c:title>
    <c:autoTitleDeleted val="0"/>
    <c:plotArea>
      <c:layout>
        <c:manualLayout>
          <c:layoutTarget val="inner"/>
          <c:xMode val="edge"/>
          <c:yMode val="edge"/>
          <c:x val="0.13251180548162572"/>
          <c:y val="0.22865075286983702"/>
          <c:w val="0.84129588131357702"/>
          <c:h val="0.68319743026168189"/>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0689-44BA-BCF5-4D15AE7CAF57}"/>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0689-44BA-BCF5-4D15AE7CAF57}"/>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0689-44BA-BCF5-4D15AE7CAF57}"/>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0689-44BA-BCF5-4D15AE7CAF57}"/>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'1999'!$C$193:$F$193</c:f>
              <c:numCache>
                <c:formatCode>0.00_ ;[Red]\-0.00\ </c:formatCode>
                <c:ptCount val="4"/>
                <c:pt idx="0">
                  <c:v>-9.0275627743774152</c:v>
                </c:pt>
                <c:pt idx="1">
                  <c:v>3.125818666793684</c:v>
                </c:pt>
                <c:pt idx="2">
                  <c:v>-4.1020664142195971</c:v>
                </c:pt>
                <c:pt idx="3">
                  <c:v>10.003810521803329</c:v>
                </c:pt>
              </c:numCache>
            </c:numRef>
          </c:val>
          <c:extLst>
            <c:ext xmlns:c16="http://schemas.microsoft.com/office/drawing/2014/chart" uri="{C3380CC4-5D6E-409C-BE32-E72D297353CC}">
              <c16:uniqueId val="{00000004-0689-44BA-BCF5-4D15AE7CAF57}"/>
            </c:ext>
          </c:extLst>
        </c:ser>
        <c:dLbls>
          <c:showLegendKey val="0"/>
          <c:showVal val="0"/>
          <c:showCatName val="0"/>
          <c:showSerName val="0"/>
          <c:showPercent val="0"/>
          <c:showBubbleSize val="0"/>
        </c:dLbls>
        <c:gapWidth val="150"/>
        <c:axId val="159274880"/>
        <c:axId val="159276416"/>
      </c:barChart>
      <c:catAx>
        <c:axId val="159274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276416"/>
        <c:crosses val="autoZero"/>
        <c:auto val="1"/>
        <c:lblAlgn val="ctr"/>
        <c:lblOffset val="100"/>
        <c:tickLblSkip val="1"/>
        <c:tickMarkSkip val="1"/>
        <c:noMultiLvlLbl val="0"/>
      </c:catAx>
      <c:valAx>
        <c:axId val="159276416"/>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27488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'2020'!$B$105:$C$105</c:f>
              <c:strCache>
                <c:ptCount val="2"/>
                <c:pt idx="0">
                  <c:v>Drenke GuV</c:v>
                </c:pt>
              </c:strCache>
            </c:strRef>
          </c:tx>
          <c:spPr>
            <a:solidFill>
              <a:schemeClr val="tx2">
                <a:lumMod val="20000"/>
                <a:lumOff val="80000"/>
              </a:schemeClr>
            </a:solidFill>
          </c:spPr>
          <c:invertIfNegative val="0"/>
          <c:dPt>
            <c:idx val="0"/>
            <c:invertIfNegative val="0"/>
            <c:bubble3D val="0"/>
            <c:spPr>
              <a:solidFill>
                <a:schemeClr val="tx1"/>
              </a:solidFill>
            </c:spPr>
            <c:extLst>
              <c:ext xmlns:c16="http://schemas.microsoft.com/office/drawing/2014/chart" uri="{C3380CC4-5D6E-409C-BE32-E72D297353CC}">
                <c16:uniqueId val="{00000001-5B14-4A88-890B-FDA6DDD7DFD3}"/>
              </c:ext>
            </c:extLst>
          </c:dPt>
          <c:dPt>
            <c:idx val="1"/>
            <c:invertIfNegative val="0"/>
            <c:bubble3D val="0"/>
            <c:spPr>
              <a:solidFill>
                <a:srgbClr val="FF0000"/>
              </a:solidFill>
            </c:spPr>
            <c:extLst>
              <c:ext xmlns:c16="http://schemas.microsoft.com/office/drawing/2014/chart" uri="{C3380CC4-5D6E-409C-BE32-E72D297353CC}">
                <c16:uniqueId val="{00000003-5B14-4A88-890B-FDA6DDD7DFD3}"/>
              </c:ext>
            </c:extLst>
          </c:dPt>
          <c:dPt>
            <c:idx val="2"/>
            <c:invertIfNegative val="0"/>
            <c:bubble3D val="0"/>
            <c:spPr>
              <a:solidFill>
                <a:srgbClr val="FFFF00"/>
              </a:solidFill>
            </c:spPr>
            <c:extLst>
              <c:ext xmlns:c16="http://schemas.microsoft.com/office/drawing/2014/chart" uri="{C3380CC4-5D6E-409C-BE32-E72D297353CC}">
                <c16:uniqueId val="{00000005-5B14-4A88-890B-FDA6DDD7DFD3}"/>
              </c:ext>
            </c:extLst>
          </c:dPt>
          <c:dPt>
            <c:idx val="3"/>
            <c:invertIfNegative val="0"/>
            <c:bubble3D val="0"/>
            <c:spPr>
              <a:solidFill>
                <a:srgbClr val="00B050"/>
              </a:solidFill>
            </c:spPr>
            <c:extLst>
              <c:ext xmlns:c16="http://schemas.microsoft.com/office/drawing/2014/chart" uri="{C3380CC4-5D6E-409C-BE32-E72D297353CC}">
                <c16:uniqueId val="{00000007-5B14-4A88-890B-FDA6DDD7DFD3}"/>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'2020'!$D$103:$G$103</c:f>
              <c:strCache>
                <c:ptCount val="4"/>
                <c:pt idx="0">
                  <c:v>CDU</c:v>
                </c:pt>
                <c:pt idx="1">
                  <c:v>SPD</c:v>
                </c:pt>
                <c:pt idx="2">
                  <c:v>FDP</c:v>
                </c:pt>
                <c:pt idx="3">
                  <c:v>Grüne</c:v>
                </c:pt>
              </c:strCache>
            </c:strRef>
          </c:cat>
          <c:val>
            <c:numRef>
              <c:f>'2020'!$D$105:$G$105</c:f>
              <c:numCache>
                <c:formatCode>0.00%</c:formatCode>
                <c:ptCount val="4"/>
                <c:pt idx="0">
                  <c:v>0.25367352391130105</c:v>
                </c:pt>
                <c:pt idx="1">
                  <c:v>-0.26198236708522582</c:v>
                </c:pt>
                <c:pt idx="2">
                  <c:v>-3.1952978893935349E-2</c:v>
                </c:pt>
                <c:pt idx="3">
                  <c:v>4.0261822067859998E-2</c:v>
                </c:pt>
              </c:numCache>
            </c:numRef>
          </c:val>
          <c:extLst>
            <c:ext xmlns:c16="http://schemas.microsoft.com/office/drawing/2014/chart" uri="{C3380CC4-5D6E-409C-BE32-E72D297353CC}">
              <c16:uniqueId val="{00000008-5B14-4A88-890B-FDA6DDD7DFD3}"/>
            </c:ext>
          </c:extLst>
        </c:ser>
        <c:dLbls>
          <c:showLegendKey val="0"/>
          <c:showVal val="0"/>
          <c:showCatName val="0"/>
          <c:showSerName val="0"/>
          <c:showPercent val="0"/>
          <c:showBubbleSize val="0"/>
        </c:dLbls>
        <c:gapWidth val="150"/>
        <c:axId val="94654464"/>
        <c:axId val="94656000"/>
      </c:barChart>
      <c:catAx>
        <c:axId val="94654464"/>
        <c:scaling>
          <c:orientation val="minMax"/>
        </c:scaling>
        <c:delete val="0"/>
        <c:axPos val="b"/>
        <c:numFmt formatCode="General" sourceLinked="0"/>
        <c:majorTickMark val="out"/>
        <c:minorTickMark val="none"/>
        <c:tickLblPos val="nextTo"/>
        <c:crossAx val="94656000"/>
        <c:crosses val="autoZero"/>
        <c:auto val="1"/>
        <c:lblAlgn val="ctr"/>
        <c:lblOffset val="100"/>
        <c:noMultiLvlLbl val="0"/>
      </c:catAx>
      <c:valAx>
        <c:axId val="94656000"/>
        <c:scaling>
          <c:orientation val="minMax"/>
        </c:scaling>
        <c:delete val="0"/>
        <c:axPos val="l"/>
        <c:majorGridlines/>
        <c:numFmt formatCode="0.00%" sourceLinked="1"/>
        <c:majorTickMark val="out"/>
        <c:minorTickMark val="none"/>
        <c:tickLblPos val="nextTo"/>
        <c:crossAx val="94654464"/>
        <c:crosses val="autoZero"/>
        <c:crossBetween val="between"/>
      </c:valAx>
    </c:plotArea>
    <c:plotVisOnly val="1"/>
    <c:dispBlanksAs val="gap"/>
    <c:showDLblsOverMax val="0"/>
  </c:chart>
  <c:printSettings>
    <c:headerFooter/>
    <c:pageMargins b="0.78740157499999996" l="0.70000000000000007" r="0.70000000000000007" t="0.78740157499999996" header="0.30000000000000004" footer="0.30000000000000004"/>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Jakobsberg prozentual</a:t>
            </a:r>
          </a:p>
        </c:rich>
      </c:tx>
      <c:layout>
        <c:manualLayout>
          <c:xMode val="edge"/>
          <c:yMode val="edge"/>
          <c:x val="0.3287041990743742"/>
          <c:y val="3.8461667445817707E-2"/>
        </c:manualLayout>
      </c:layout>
      <c:overlay val="0"/>
      <c:spPr>
        <a:noFill/>
        <a:ln w="25400">
          <a:noFill/>
        </a:ln>
      </c:spPr>
    </c:title>
    <c:autoTitleDeleted val="0"/>
    <c:plotArea>
      <c:layout>
        <c:manualLayout>
          <c:layoutTarget val="inner"/>
          <c:xMode val="edge"/>
          <c:yMode val="edge"/>
          <c:x val="0.30555601604096755"/>
          <c:y val="0.3296714352498662"/>
          <c:w val="0.27006213538974411"/>
          <c:h val="0.48077084307272133"/>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181F-4E93-AD0E-B04D40E9F597}"/>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181F-4E93-AD0E-B04D40E9F597}"/>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181F-4E93-AD0E-B04D40E9F597}"/>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181F-4E93-AD0E-B04D40E9F597}"/>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'1999'!$C$215:$F$215</c:f>
              <c:numCache>
                <c:formatCode>0.00_ ;[Red]\-0.00\ </c:formatCode>
                <c:ptCount val="4"/>
                <c:pt idx="0">
                  <c:v>22.560975609756099</c:v>
                </c:pt>
                <c:pt idx="1">
                  <c:v>55.487804878048777</c:v>
                </c:pt>
                <c:pt idx="2">
                  <c:v>2.4390243902439024</c:v>
                </c:pt>
                <c:pt idx="3">
                  <c:v>19.512195121951219</c:v>
                </c:pt>
              </c:numCache>
            </c:numRef>
          </c:val>
          <c:extLst>
            <c:ext xmlns:c16="http://schemas.microsoft.com/office/drawing/2014/chart" uri="{C3380CC4-5D6E-409C-BE32-E72D297353CC}">
              <c16:uniqueId val="{00000004-181F-4E93-AD0E-B04D40E9F597}"/>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45810646054345"/>
          <c:y val="0.43132012778524148"/>
          <c:w val="0.11111127856035181"/>
          <c:h val="0.2774734580019706"/>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Jakobsberg 1999 zu 1994</a:t>
            </a:r>
          </a:p>
        </c:rich>
      </c:tx>
      <c:layout>
        <c:manualLayout>
          <c:xMode val="edge"/>
          <c:yMode val="edge"/>
          <c:x val="0.31221055435833017"/>
          <c:y val="3.8461667445817707E-2"/>
        </c:manualLayout>
      </c:layout>
      <c:overlay val="0"/>
      <c:spPr>
        <a:noFill/>
        <a:ln w="25400">
          <a:noFill/>
        </a:ln>
      </c:spPr>
    </c:title>
    <c:autoTitleDeleted val="0"/>
    <c:plotArea>
      <c:layout>
        <c:manualLayout>
          <c:layoutTarget val="inner"/>
          <c:xMode val="edge"/>
          <c:yMode val="edge"/>
          <c:x val="0.13292132512285346"/>
          <c:y val="0.22802274271449066"/>
          <c:w val="0.84080466124223563"/>
          <c:h val="0.68406822814347212"/>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1778-41B0-BE0B-6613428C2AF0}"/>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1778-41B0-BE0B-6613428C2AF0}"/>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1778-41B0-BE0B-6613428C2AF0}"/>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1778-41B0-BE0B-6613428C2AF0}"/>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'1999'!$C$216:$F$216</c:f>
              <c:numCache>
                <c:formatCode>0.00_ ;[Red]\-0.00\ </c:formatCode>
                <c:ptCount val="4"/>
                <c:pt idx="0">
                  <c:v>-14.545942629237615</c:v>
                </c:pt>
                <c:pt idx="1">
                  <c:v>10.833716827734314</c:v>
                </c:pt>
                <c:pt idx="2">
                  <c:v>-6.3660070562969775</c:v>
                </c:pt>
                <c:pt idx="3">
                  <c:v>10.078232857800275</c:v>
                </c:pt>
              </c:numCache>
            </c:numRef>
          </c:val>
          <c:extLst>
            <c:ext xmlns:c16="http://schemas.microsoft.com/office/drawing/2014/chart" uri="{C3380CC4-5D6E-409C-BE32-E72D297353CC}">
              <c16:uniqueId val="{00000004-1778-41B0-BE0B-6613428C2AF0}"/>
            </c:ext>
          </c:extLst>
        </c:ser>
        <c:dLbls>
          <c:showLegendKey val="0"/>
          <c:showVal val="0"/>
          <c:showCatName val="0"/>
          <c:showSerName val="0"/>
          <c:showPercent val="0"/>
          <c:showBubbleSize val="0"/>
        </c:dLbls>
        <c:gapWidth val="150"/>
        <c:axId val="159900416"/>
        <c:axId val="159901952"/>
      </c:barChart>
      <c:catAx>
        <c:axId val="159900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901952"/>
        <c:crosses val="autoZero"/>
        <c:auto val="1"/>
        <c:lblAlgn val="ctr"/>
        <c:lblOffset val="100"/>
        <c:tickLblSkip val="1"/>
        <c:tickMarkSkip val="1"/>
        <c:noMultiLvlLbl val="0"/>
      </c:catAx>
      <c:valAx>
        <c:axId val="159901952"/>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90041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Rothe prozentual</a:t>
            </a:r>
          </a:p>
        </c:rich>
      </c:tx>
      <c:layout>
        <c:manualLayout>
          <c:xMode val="edge"/>
          <c:yMode val="edge"/>
          <c:x val="0.37134122233804406"/>
          <c:y val="3.825154473030673E-2"/>
        </c:manualLayout>
      </c:layout>
      <c:overlay val="0"/>
      <c:spPr>
        <a:noFill/>
        <a:ln w="25400">
          <a:noFill/>
        </a:ln>
      </c:spPr>
    </c:title>
    <c:autoTitleDeleted val="0"/>
    <c:plotArea>
      <c:layout>
        <c:manualLayout>
          <c:layoutTarget val="inner"/>
          <c:xMode val="edge"/>
          <c:yMode val="edge"/>
          <c:x val="0.30354448464977046"/>
          <c:y val="0.32787038340262931"/>
          <c:w val="0.27272778570055523"/>
          <c:h val="0.48360881551887802"/>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4505-4F7F-BC07-EAE5EB78565B}"/>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4505-4F7F-BC07-EAE5EB78565B}"/>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4505-4F7F-BC07-EAE5EB78565B}"/>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4505-4F7F-BC07-EAE5EB78565B}"/>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'1999'!$C$238:$F$238</c:f>
              <c:numCache>
                <c:formatCode>0.00_ ;[Red]\-0.00\ </c:formatCode>
                <c:ptCount val="4"/>
                <c:pt idx="0">
                  <c:v>16.346153846153847</c:v>
                </c:pt>
                <c:pt idx="1">
                  <c:v>71.15384615384616</c:v>
                </c:pt>
                <c:pt idx="2">
                  <c:v>2.8846153846153846</c:v>
                </c:pt>
                <c:pt idx="3">
                  <c:v>9.615384615384615</c:v>
                </c:pt>
              </c:numCache>
            </c:numRef>
          </c:val>
          <c:extLst>
            <c:ext xmlns:c16="http://schemas.microsoft.com/office/drawing/2014/chart" uri="{C3380CC4-5D6E-409C-BE32-E72D297353CC}">
              <c16:uniqueId val="{00000004-4505-4F7F-BC07-EAE5EB78565B}"/>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65341521025297"/>
          <c:y val="0.43169600481346171"/>
          <c:w val="0.11094011621717495"/>
          <c:h val="0.2759575726972128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Rothe 1999 zu 1994</a:t>
            </a:r>
          </a:p>
        </c:rich>
      </c:tx>
      <c:layout>
        <c:manualLayout>
          <c:xMode val="edge"/>
          <c:yMode val="edge"/>
          <c:x val="0.35339559431000789"/>
          <c:y val="3.825154473030673E-2"/>
        </c:manualLayout>
      </c:layout>
      <c:overlay val="0"/>
      <c:spPr>
        <a:noFill/>
        <a:ln w="25400">
          <a:noFill/>
        </a:ln>
      </c:spPr>
    </c:title>
    <c:autoTitleDeleted val="0"/>
    <c:plotArea>
      <c:layout>
        <c:manualLayout>
          <c:layoutTarget val="inner"/>
          <c:xMode val="edge"/>
          <c:yMode val="edge"/>
          <c:x val="0.11882733957148736"/>
          <c:y val="0.22677701518681845"/>
          <c:w val="0.8549395600338181"/>
          <c:h val="0.68579555195049946"/>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7569-4AE8-93AC-BFD6582B60A7}"/>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7569-4AE8-93AC-BFD6582B60A7}"/>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7569-4AE8-93AC-BFD6582B60A7}"/>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7569-4AE8-93AC-BFD6582B60A7}"/>
              </c:ext>
            </c:extLst>
          </c:dPt>
          <c:dLbls>
            <c:spPr>
              <a:noFill/>
              <a:ln w="25400">
                <a:noFill/>
              </a:ln>
            </c:spPr>
            <c:txPr>
              <a:bodyPr/>
              <a:lstStyle/>
              <a:p>
                <a:pPr>
                  <a:defRPr sz="10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'1999'!$C$239:$F$239</c:f>
              <c:numCache>
                <c:formatCode>0.00_ ;[Red]\-0.00\ </c:formatCode>
                <c:ptCount val="4"/>
                <c:pt idx="0">
                  <c:v>-0.89522546419098248</c:v>
                </c:pt>
                <c:pt idx="1">
                  <c:v>-5.5702917771883165</c:v>
                </c:pt>
                <c:pt idx="2">
                  <c:v>0.29840848806366038</c:v>
                </c:pt>
                <c:pt idx="3">
                  <c:v>6.1671087533156497</c:v>
                </c:pt>
              </c:numCache>
            </c:numRef>
          </c:val>
          <c:extLst>
            <c:ext xmlns:c16="http://schemas.microsoft.com/office/drawing/2014/chart" uri="{C3380CC4-5D6E-409C-BE32-E72D297353CC}">
              <c16:uniqueId val="{00000004-7569-4AE8-93AC-BFD6582B60A7}"/>
            </c:ext>
          </c:extLst>
        </c:ser>
        <c:dLbls>
          <c:showLegendKey val="0"/>
          <c:showVal val="0"/>
          <c:showCatName val="0"/>
          <c:showSerName val="0"/>
          <c:showPercent val="0"/>
          <c:showBubbleSize val="0"/>
        </c:dLbls>
        <c:gapWidth val="150"/>
        <c:axId val="159772032"/>
        <c:axId val="159990912"/>
      </c:barChart>
      <c:catAx>
        <c:axId val="159772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990912"/>
        <c:crosses val="autoZero"/>
        <c:auto val="1"/>
        <c:lblAlgn val="ctr"/>
        <c:lblOffset val="100"/>
        <c:tickLblSkip val="1"/>
        <c:tickMarkSkip val="1"/>
        <c:noMultiLvlLbl val="0"/>
      </c:catAx>
      <c:valAx>
        <c:axId val="159990912"/>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77203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Tietelsen prozentual</a:t>
            </a:r>
          </a:p>
        </c:rich>
      </c:tx>
      <c:layout>
        <c:manualLayout>
          <c:xMode val="edge"/>
          <c:yMode val="edge"/>
          <c:x val="0.34722274550109933"/>
          <c:y val="3.8147151652955645E-2"/>
        </c:manualLayout>
      </c:layout>
      <c:overlay val="0"/>
      <c:spPr>
        <a:noFill/>
        <a:ln w="25400">
          <a:noFill/>
        </a:ln>
      </c:spPr>
    </c:title>
    <c:autoTitleDeleted val="0"/>
    <c:plotArea>
      <c:layout>
        <c:manualLayout>
          <c:layoutTarget val="inner"/>
          <c:xMode val="edge"/>
          <c:yMode val="edge"/>
          <c:x val="0.30401280383874046"/>
          <c:y val="0.32970038214340242"/>
          <c:w val="0.27160534759197102"/>
          <c:h val="0.47956419220858532"/>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C405-407B-97E5-825BE3D49E28}"/>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C405-407B-97E5-825BE3D49E28}"/>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C405-407B-97E5-825BE3D49E28}"/>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C405-407B-97E5-825BE3D49E28}"/>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'1999'!$C$261:$F$261</c:f>
              <c:numCache>
                <c:formatCode>0.00_ ;[Red]\-0.00\ </c:formatCode>
                <c:ptCount val="4"/>
                <c:pt idx="0">
                  <c:v>25.490196078431371</c:v>
                </c:pt>
                <c:pt idx="1">
                  <c:v>66.013071895424844</c:v>
                </c:pt>
                <c:pt idx="2">
                  <c:v>1.9607843137254901</c:v>
                </c:pt>
                <c:pt idx="3">
                  <c:v>6.5359477124183005</c:v>
                </c:pt>
              </c:numCache>
            </c:numRef>
          </c:val>
          <c:extLst>
            <c:ext xmlns:c16="http://schemas.microsoft.com/office/drawing/2014/chart" uri="{C3380CC4-5D6E-409C-BE32-E72D297353CC}">
              <c16:uniqueId val="{00000004-C405-407B-97E5-825BE3D49E28}"/>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45810646054345"/>
          <c:y val="0.43324265091571051"/>
          <c:w val="0.11111127856035181"/>
          <c:h val="0.27520445121060866"/>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paperSize="9" orientation="landscape" horizontalDpi="300" verticalDpi="300"/>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Tietelsen 1999 zu 1994</a:t>
            </a:r>
          </a:p>
        </c:rich>
      </c:tx>
      <c:layout>
        <c:manualLayout>
          <c:xMode val="edge"/>
          <c:yMode val="edge"/>
          <c:x val="0.33024741127660134"/>
          <c:y val="3.8147151652955645E-2"/>
        </c:manualLayout>
      </c:layout>
      <c:overlay val="0"/>
      <c:spPr>
        <a:noFill/>
        <a:ln w="25400">
          <a:noFill/>
        </a:ln>
      </c:spPr>
    </c:title>
    <c:autoTitleDeleted val="0"/>
    <c:plotArea>
      <c:layout>
        <c:manualLayout>
          <c:layoutTarget val="inner"/>
          <c:xMode val="edge"/>
          <c:yMode val="edge"/>
          <c:x val="0.11882733957148736"/>
          <c:y val="0.2261581133710942"/>
          <c:w val="0.8549395600338181"/>
          <c:h val="0.68664872975320179"/>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D088-4C30-B05F-9A54765A7334}"/>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D088-4C30-B05F-9A54765A7334}"/>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D088-4C30-B05F-9A54765A7334}"/>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D088-4C30-B05F-9A54765A7334}"/>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'1999'!$C$262:$F$262</c:f>
              <c:numCache>
                <c:formatCode>0.00_ ;[Red]\-0.00\ </c:formatCode>
                <c:ptCount val="4"/>
                <c:pt idx="0">
                  <c:v>2.234382124943</c:v>
                </c:pt>
                <c:pt idx="1">
                  <c:v>-4.9171606627146929</c:v>
                </c:pt>
                <c:pt idx="2">
                  <c:v>-2.1089831281349749</c:v>
                </c:pt>
                <c:pt idx="3">
                  <c:v>4.7917616659066731</c:v>
                </c:pt>
              </c:numCache>
            </c:numRef>
          </c:val>
          <c:extLst>
            <c:ext xmlns:c16="http://schemas.microsoft.com/office/drawing/2014/chart" uri="{C3380CC4-5D6E-409C-BE32-E72D297353CC}">
              <c16:uniqueId val="{00000004-D088-4C30-B05F-9A54765A7334}"/>
            </c:ext>
          </c:extLst>
        </c:ser>
        <c:dLbls>
          <c:showLegendKey val="0"/>
          <c:showVal val="0"/>
          <c:showCatName val="0"/>
          <c:showSerName val="0"/>
          <c:showPercent val="0"/>
          <c:showBubbleSize val="0"/>
        </c:dLbls>
        <c:gapWidth val="150"/>
        <c:axId val="160078080"/>
        <c:axId val="160083968"/>
      </c:barChart>
      <c:catAx>
        <c:axId val="1600780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60083968"/>
        <c:crosses val="autoZero"/>
        <c:auto val="1"/>
        <c:lblAlgn val="ctr"/>
        <c:lblOffset val="100"/>
        <c:tickLblSkip val="1"/>
        <c:tickMarkSkip val="1"/>
        <c:noMultiLvlLbl val="0"/>
      </c:catAx>
      <c:valAx>
        <c:axId val="160083968"/>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6007808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Wehrden prozentual</a:t>
            </a:r>
          </a:p>
        </c:rich>
      </c:tx>
      <c:layout>
        <c:manualLayout>
          <c:xMode val="edge"/>
          <c:yMode val="edge"/>
          <c:x val="0.34976953307359326"/>
          <c:y val="3.8043516119433983E-2"/>
        </c:manualLayout>
      </c:layout>
      <c:overlay val="0"/>
      <c:spPr>
        <a:noFill/>
        <a:ln w="25400">
          <a:noFill/>
        </a:ln>
      </c:spPr>
    </c:title>
    <c:autoTitleDeleted val="0"/>
    <c:plotArea>
      <c:layout>
        <c:manualLayout>
          <c:layoutTarget val="inner"/>
          <c:xMode val="edge"/>
          <c:yMode val="edge"/>
          <c:x val="0.30354448464977046"/>
          <c:y val="0.32880467503225097"/>
          <c:w val="0.27272778570055523"/>
          <c:h val="0.48097873950998682"/>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728A-4F03-89CE-031506BBDD34}"/>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728A-4F03-89CE-031506BBDD34}"/>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728A-4F03-89CE-031506BBDD34}"/>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728A-4F03-89CE-031506BBDD34}"/>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'1999'!$C$284:$F$284</c:f>
              <c:numCache>
                <c:formatCode>0.00_ ;[Red]\-0.00\ </c:formatCode>
                <c:ptCount val="4"/>
                <c:pt idx="0">
                  <c:v>20.075046904315197</c:v>
                </c:pt>
                <c:pt idx="1">
                  <c:v>49.530956848030016</c:v>
                </c:pt>
                <c:pt idx="2">
                  <c:v>22.889305816135085</c:v>
                </c:pt>
                <c:pt idx="3">
                  <c:v>7.5046904315197001</c:v>
                </c:pt>
              </c:numCache>
            </c:numRef>
          </c:val>
          <c:extLst>
            <c:ext xmlns:c16="http://schemas.microsoft.com/office/drawing/2014/chart" uri="{C3380CC4-5D6E-409C-BE32-E72D297353CC}">
              <c16:uniqueId val="{00000004-728A-4F03-89CE-031506BBDD34}"/>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65341521025297"/>
          <c:y val="0.43206564735642877"/>
          <c:w val="0.11094011621717495"/>
          <c:h val="0.27445679486163088"/>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Wehrden 1999 zu 1994</a:t>
            </a:r>
          </a:p>
        </c:rich>
      </c:tx>
      <c:layout>
        <c:manualLayout>
          <c:xMode val="edge"/>
          <c:yMode val="edge"/>
          <c:x val="0.33282034865152499"/>
          <c:y val="3.8043516119433983E-2"/>
        </c:manualLayout>
      </c:layout>
      <c:overlay val="0"/>
      <c:spPr>
        <a:noFill/>
        <a:ln w="25400">
          <a:noFill/>
        </a:ln>
      </c:spPr>
    </c:title>
    <c:autoTitleDeleted val="0"/>
    <c:plotArea>
      <c:layout>
        <c:manualLayout>
          <c:layoutTarget val="inner"/>
          <c:xMode val="edge"/>
          <c:yMode val="edge"/>
          <c:x val="0.13251180548162572"/>
          <c:y val="0.22554370270807286"/>
          <c:w val="0.84129588131357702"/>
          <c:h val="0.68750068415834253"/>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D9E0-471E-A166-F27AFB558DD5}"/>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D9E0-471E-A166-F27AFB558DD5}"/>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D9E0-471E-A166-F27AFB558DD5}"/>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D9E0-471E-A166-F27AFB558DD5}"/>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'1999'!$C$285:$F$285</c:f>
              <c:numCache>
                <c:formatCode>0.00_ ;[Red]\-0.00\ </c:formatCode>
                <c:ptCount val="4"/>
                <c:pt idx="0">
                  <c:v>-1.003384468233822</c:v>
                </c:pt>
                <c:pt idx="1">
                  <c:v>-8.1487817140614851</c:v>
                </c:pt>
                <c:pt idx="2">
                  <c:v>8.5102208488148232</c:v>
                </c:pt>
                <c:pt idx="3">
                  <c:v>0.64194533348048477</c:v>
                </c:pt>
              </c:numCache>
            </c:numRef>
          </c:val>
          <c:extLst>
            <c:ext xmlns:c16="http://schemas.microsoft.com/office/drawing/2014/chart" uri="{C3380CC4-5D6E-409C-BE32-E72D297353CC}">
              <c16:uniqueId val="{00000004-D9E0-471E-A166-F27AFB558DD5}"/>
            </c:ext>
          </c:extLst>
        </c:ser>
        <c:dLbls>
          <c:showLegendKey val="0"/>
          <c:showVal val="0"/>
          <c:showCatName val="0"/>
          <c:showSerName val="0"/>
          <c:showPercent val="0"/>
          <c:showBubbleSize val="0"/>
        </c:dLbls>
        <c:gapWidth val="150"/>
        <c:axId val="159782016"/>
        <c:axId val="159783552"/>
      </c:barChart>
      <c:catAx>
        <c:axId val="159782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59783552"/>
        <c:crosses val="autoZero"/>
        <c:auto val="1"/>
        <c:lblAlgn val="ctr"/>
        <c:lblOffset val="100"/>
        <c:tickLblSkip val="1"/>
        <c:tickMarkSkip val="1"/>
        <c:noMultiLvlLbl val="0"/>
      </c:catAx>
      <c:valAx>
        <c:axId val="159783552"/>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5978201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Würgassen prozentual</a:t>
            </a:r>
          </a:p>
        </c:rich>
      </c:tx>
      <c:layout>
        <c:manualLayout>
          <c:xMode val="edge"/>
          <c:yMode val="edge"/>
          <c:x val="0.33230331280713366"/>
          <c:y val="3.7837925222193237E-2"/>
        </c:manualLayout>
      </c:layout>
      <c:overlay val="0"/>
      <c:spPr>
        <a:noFill/>
        <a:ln w="25400">
          <a:noFill/>
        </a:ln>
      </c:spPr>
    </c:title>
    <c:autoTitleDeleted val="0"/>
    <c:plotArea>
      <c:layout>
        <c:manualLayout>
          <c:layoutTarget val="inner"/>
          <c:xMode val="edge"/>
          <c:yMode val="edge"/>
          <c:x val="0.30139137673205146"/>
          <c:y val="0.32702778227752727"/>
          <c:w val="0.27666182787198568"/>
          <c:h val="0.4837849010551849"/>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320C-4E9D-9D3A-18FB2F5CA2A1}"/>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320C-4E9D-9D3A-18FB2F5CA2A1}"/>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320C-4E9D-9D3A-18FB2F5CA2A1}"/>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320C-4E9D-9D3A-18FB2F5CA2A1}"/>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'1999'!$C$307:$F$307</c:f>
              <c:numCache>
                <c:formatCode>0.00_ ;[Red]\-0.00\ </c:formatCode>
                <c:ptCount val="4"/>
                <c:pt idx="0">
                  <c:v>36.996336996336993</c:v>
                </c:pt>
                <c:pt idx="1">
                  <c:v>51.282051282051285</c:v>
                </c:pt>
                <c:pt idx="2">
                  <c:v>2.7472527472527473</c:v>
                </c:pt>
                <c:pt idx="3">
                  <c:v>8.9743589743589745</c:v>
                </c:pt>
              </c:numCache>
            </c:numRef>
          </c:val>
          <c:extLst>
            <c:ext xmlns:c16="http://schemas.microsoft.com/office/drawing/2014/chart" uri="{C3380CC4-5D6E-409C-BE32-E72D297353CC}">
              <c16:uniqueId val="{00000004-320C-4E9D-9D3A-18FB2F5CA2A1}"/>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26219412107209"/>
          <c:y val="0.43243343111077975"/>
          <c:w val="0.1112829698702959"/>
          <c:h val="0.27297360338867982"/>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Würgassen 1999 zu 1994</a:t>
            </a:r>
          </a:p>
        </c:rich>
      </c:tx>
      <c:layout>
        <c:manualLayout>
          <c:xMode val="edge"/>
          <c:yMode val="edge"/>
          <c:x val="0.31530174796583843"/>
          <c:y val="3.7940442159913705E-2"/>
        </c:manualLayout>
      </c:layout>
      <c:overlay val="0"/>
      <c:spPr>
        <a:noFill/>
        <a:ln w="25400">
          <a:noFill/>
        </a:ln>
      </c:spPr>
    </c:title>
    <c:autoTitleDeleted val="0"/>
    <c:plotArea>
      <c:layout>
        <c:manualLayout>
          <c:layoutTarget val="inner"/>
          <c:xMode val="edge"/>
          <c:yMode val="edge"/>
          <c:x val="0.13292132512285346"/>
          <c:y val="0.2249326213766312"/>
          <c:w val="0.84080466124223563"/>
          <c:h val="0.68834802204414869"/>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0FE9-489F-8B15-04A7363620C4}"/>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0FE9-489F-8B15-04A7363620C4}"/>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0FE9-489F-8B15-04A7363620C4}"/>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0FE9-489F-8B15-04A7363620C4}"/>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'1999'!$C$308:$F$308</c:f>
              <c:numCache>
                <c:formatCode>0.00_ ;[Red]\-0.00\ </c:formatCode>
                <c:ptCount val="4"/>
                <c:pt idx="0">
                  <c:v>1.9111097236097194</c:v>
                </c:pt>
                <c:pt idx="1">
                  <c:v>18.611596736596738</c:v>
                </c:pt>
                <c:pt idx="2">
                  <c:v>-1.6561563436563436</c:v>
                </c:pt>
                <c:pt idx="3">
                  <c:v>-18.866550116550115</c:v>
                </c:pt>
              </c:numCache>
            </c:numRef>
          </c:val>
          <c:extLst>
            <c:ext xmlns:c16="http://schemas.microsoft.com/office/drawing/2014/chart" uri="{C3380CC4-5D6E-409C-BE32-E72D297353CC}">
              <c16:uniqueId val="{00000004-0FE9-489F-8B15-04A7363620C4}"/>
            </c:ext>
          </c:extLst>
        </c:ser>
        <c:dLbls>
          <c:showLegendKey val="0"/>
          <c:showVal val="0"/>
          <c:showCatName val="0"/>
          <c:showSerName val="0"/>
          <c:showPercent val="0"/>
          <c:showBubbleSize val="0"/>
        </c:dLbls>
        <c:gapWidth val="150"/>
        <c:axId val="159924224"/>
        <c:axId val="159925760"/>
      </c:barChart>
      <c:catAx>
        <c:axId val="15992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59925760"/>
        <c:crosses val="autoZero"/>
        <c:auto val="1"/>
        <c:lblAlgn val="ctr"/>
        <c:lblOffset val="100"/>
        <c:tickLblSkip val="1"/>
        <c:tickMarkSkip val="1"/>
        <c:noMultiLvlLbl val="0"/>
      </c:catAx>
      <c:valAx>
        <c:axId val="159925760"/>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5992422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'2020'!$B$122:$C$122</c:f>
              <c:strCache>
                <c:ptCount val="2"/>
                <c:pt idx="0">
                  <c:v>Rothe Prozentual</c:v>
                </c:pt>
              </c:strCache>
            </c:strRef>
          </c:tx>
          <c:dPt>
            <c:idx val="0"/>
            <c:bubble3D val="0"/>
            <c:spPr>
              <a:solidFill>
                <a:schemeClr val="tx1"/>
              </a:solidFill>
              <a:ln>
                <a:solidFill>
                  <a:schemeClr val="bg1">
                    <a:lumMod val="50000"/>
                  </a:schemeClr>
                </a:solidFill>
              </a:ln>
            </c:spPr>
            <c:extLst>
              <c:ext xmlns:c16="http://schemas.microsoft.com/office/drawing/2014/chart" uri="{C3380CC4-5D6E-409C-BE32-E72D297353CC}">
                <c16:uniqueId val="{00000001-C805-44D0-AE3B-9916A7FBE7BC}"/>
              </c:ext>
            </c:extLst>
          </c:dPt>
          <c:dPt>
            <c:idx val="1"/>
            <c:bubble3D val="0"/>
            <c:spPr>
              <a:solidFill>
                <a:srgbClr val="FF0000"/>
              </a:solidFill>
            </c:spPr>
            <c:extLst>
              <c:ext xmlns:c16="http://schemas.microsoft.com/office/drawing/2014/chart" uri="{C3380CC4-5D6E-409C-BE32-E72D297353CC}">
                <c16:uniqueId val="{00000003-C805-44D0-AE3B-9916A7FBE7BC}"/>
              </c:ext>
            </c:extLst>
          </c:dPt>
          <c:dPt>
            <c:idx val="2"/>
            <c:bubble3D val="0"/>
            <c:spPr>
              <a:solidFill>
                <a:srgbClr val="FFFF00"/>
              </a:solidFill>
            </c:spPr>
            <c:extLst>
              <c:ext xmlns:c16="http://schemas.microsoft.com/office/drawing/2014/chart" uri="{C3380CC4-5D6E-409C-BE32-E72D297353CC}">
                <c16:uniqueId val="{00000005-C805-44D0-AE3B-9916A7FBE7BC}"/>
              </c:ext>
            </c:extLst>
          </c:dPt>
          <c:dPt>
            <c:idx val="3"/>
            <c:bubble3D val="0"/>
            <c:spPr>
              <a:solidFill>
                <a:srgbClr val="00B050"/>
              </a:solidFill>
            </c:spPr>
            <c:extLst>
              <c:ext xmlns:c16="http://schemas.microsoft.com/office/drawing/2014/chart" uri="{C3380CC4-5D6E-409C-BE32-E72D297353CC}">
                <c16:uniqueId val="{00000007-C805-44D0-AE3B-9916A7FBE7BC}"/>
              </c:ext>
            </c:extLst>
          </c:dPt>
          <c:dLbls>
            <c:dLbl>
              <c:idx val="0"/>
              <c:spPr/>
              <c:txPr>
                <a:bodyPr/>
                <a:lstStyle/>
                <a:p>
                  <a:pPr>
                    <a:defRPr>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C805-44D0-AE3B-9916A7FBE7BC}"/>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'2020'!$D$121:$G$121</c:f>
              <c:strCache>
                <c:ptCount val="4"/>
                <c:pt idx="0">
                  <c:v>CDU</c:v>
                </c:pt>
                <c:pt idx="1">
                  <c:v>SPD</c:v>
                </c:pt>
                <c:pt idx="2">
                  <c:v>FDP</c:v>
                </c:pt>
                <c:pt idx="3">
                  <c:v>Grüne</c:v>
                </c:pt>
              </c:strCache>
            </c:strRef>
          </c:cat>
          <c:val>
            <c:numRef>
              <c:f>'2020'!$D$122:$G$122</c:f>
              <c:numCache>
                <c:formatCode>0.00%</c:formatCode>
                <c:ptCount val="4"/>
                <c:pt idx="0">
                  <c:v>0.69565217391304346</c:v>
                </c:pt>
                <c:pt idx="1">
                  <c:v>0.14130434782608695</c:v>
                </c:pt>
                <c:pt idx="2">
                  <c:v>5.434782608695652E-2</c:v>
                </c:pt>
                <c:pt idx="3">
                  <c:v>0.10869565217391304</c:v>
                </c:pt>
              </c:numCache>
            </c:numRef>
          </c:val>
          <c:extLst>
            <c:ext xmlns:c16="http://schemas.microsoft.com/office/drawing/2014/chart" uri="{C3380CC4-5D6E-409C-BE32-E72D297353CC}">
              <c16:uniqueId val="{00000008-C805-44D0-AE3B-9916A7FBE7BC}"/>
            </c:ext>
          </c:extLst>
        </c:ser>
        <c:dLbls>
          <c:showLegendKey val="0"/>
          <c:showVal val="0"/>
          <c:showCatName val="0"/>
          <c:showSerName val="0"/>
          <c:showPercent val="0"/>
          <c:showBubbleSize val="0"/>
          <c:showLeaderLines val="1"/>
        </c:dLbls>
      </c:pie3DChart>
    </c:plotArea>
    <c:legend>
      <c:legendPos val="r"/>
      <c:overlay val="0"/>
      <c:txPr>
        <a:bodyPr/>
        <a:lstStyle/>
        <a:p>
          <a:pPr rtl="0">
            <a:defRPr/>
          </a:pPr>
          <a:endParaRPr lang="de-DE"/>
        </a:p>
      </c:txPr>
    </c:legend>
    <c:plotVisOnly val="1"/>
    <c:dispBlanksAs val="zero"/>
    <c:showDLblsOverMax val="0"/>
  </c:chart>
  <c:printSettings>
    <c:headerFooter/>
    <c:pageMargins b="0.78740157499999996" l="0.70000000000000007" r="0.70000000000000007" t="0.78740157499999996" header="0.30000000000000004" footer="0.30000000000000004"/>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Gemeinde Beverungen prozentual</a:t>
            </a:r>
          </a:p>
        </c:rich>
      </c:tx>
      <c:layout>
        <c:manualLayout>
          <c:xMode val="edge"/>
          <c:yMode val="edge"/>
          <c:x val="0.24845716455856451"/>
          <c:y val="3.7735960803139491E-2"/>
        </c:manualLayout>
      </c:layout>
      <c:overlay val="0"/>
      <c:spPr>
        <a:noFill/>
        <a:ln w="25400">
          <a:noFill/>
        </a:ln>
      </c:spPr>
    </c:title>
    <c:autoTitleDeleted val="0"/>
    <c:plotArea>
      <c:layout>
        <c:manualLayout>
          <c:layoutTarget val="inner"/>
          <c:xMode val="edge"/>
          <c:yMode val="edge"/>
          <c:x val="0.3009263794342863"/>
          <c:y val="0.32614651836999137"/>
          <c:w val="0.27777819640087958"/>
          <c:h val="0.48517663889750773"/>
        </c:manualLayout>
      </c:layout>
      <c:pieChart>
        <c:varyColors val="1"/>
        <c:ser>
          <c:idx val="0"/>
          <c:order val="0"/>
          <c:tx>
            <c:strRef>
              <c:f>'1999'!$A$54:$B$54</c:f>
              <c:strCache>
                <c:ptCount val="2"/>
                <c:pt idx="0">
                  <c:v>Prozentual</c:v>
                </c:pt>
              </c:strCache>
            </c:strRef>
          </c:tx>
          <c:spPr>
            <a:solidFill>
              <a:srgbClr val="9999FF"/>
            </a:solidFill>
            <a:ln w="12700">
              <a:solidFill>
                <a:srgbClr val="000000"/>
              </a:solidFill>
              <a:prstDash val="solid"/>
            </a:ln>
          </c:spPr>
          <c:dPt>
            <c:idx val="0"/>
            <c:bubble3D val="0"/>
            <c:spPr>
              <a:solidFill>
                <a:srgbClr val="FF0000"/>
              </a:solidFill>
              <a:ln w="12700">
                <a:solidFill>
                  <a:srgbClr val="000000"/>
                </a:solidFill>
                <a:prstDash val="solid"/>
              </a:ln>
            </c:spPr>
            <c:extLst>
              <c:ext xmlns:c16="http://schemas.microsoft.com/office/drawing/2014/chart" uri="{C3380CC4-5D6E-409C-BE32-E72D297353CC}">
                <c16:uniqueId val="{00000000-5736-4053-B949-C4029CC83267}"/>
              </c:ext>
            </c:extLst>
          </c:dPt>
          <c:dPt>
            <c:idx val="1"/>
            <c:bubble3D val="0"/>
            <c:spPr>
              <a:solidFill>
                <a:srgbClr val="000000"/>
              </a:solidFill>
              <a:ln w="12700">
                <a:solidFill>
                  <a:srgbClr val="000000"/>
                </a:solidFill>
                <a:prstDash val="solid"/>
              </a:ln>
            </c:spPr>
            <c:extLst>
              <c:ext xmlns:c16="http://schemas.microsoft.com/office/drawing/2014/chart" uri="{C3380CC4-5D6E-409C-BE32-E72D297353CC}">
                <c16:uniqueId val="{00000001-5736-4053-B949-C4029CC83267}"/>
              </c:ext>
            </c:extLst>
          </c:dPt>
          <c:dPt>
            <c:idx val="2"/>
            <c:bubble3D val="0"/>
            <c:spPr>
              <a:solidFill>
                <a:srgbClr val="339966"/>
              </a:solidFill>
              <a:ln w="12700">
                <a:solidFill>
                  <a:srgbClr val="000000"/>
                </a:solidFill>
                <a:prstDash val="solid"/>
              </a:ln>
            </c:spPr>
            <c:extLst>
              <c:ext xmlns:c16="http://schemas.microsoft.com/office/drawing/2014/chart" uri="{C3380CC4-5D6E-409C-BE32-E72D297353CC}">
                <c16:uniqueId val="{00000002-5736-4053-B949-C4029CC83267}"/>
              </c:ext>
            </c:extLst>
          </c:dPt>
          <c:dPt>
            <c:idx val="3"/>
            <c:bubble3D val="0"/>
            <c:spPr>
              <a:solidFill>
                <a:srgbClr val="FFCC00"/>
              </a:solidFill>
              <a:ln w="12700">
                <a:solidFill>
                  <a:srgbClr val="000000"/>
                </a:solidFill>
                <a:prstDash val="solid"/>
              </a:ln>
            </c:spPr>
            <c:extLst>
              <c:ext xmlns:c16="http://schemas.microsoft.com/office/drawing/2014/chart" uri="{C3380CC4-5D6E-409C-BE32-E72D297353CC}">
                <c16:uniqueId val="{00000003-5736-4053-B949-C4029CC83267}"/>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'1999'!$C$52:$F$52</c:f>
              <c:strCache>
                <c:ptCount val="4"/>
                <c:pt idx="0">
                  <c:v>SPD</c:v>
                </c:pt>
                <c:pt idx="1">
                  <c:v>CDU</c:v>
                </c:pt>
                <c:pt idx="2">
                  <c:v>Grüne</c:v>
                </c:pt>
                <c:pt idx="3">
                  <c:v>FDP</c:v>
                </c:pt>
              </c:strCache>
            </c:strRef>
          </c:cat>
          <c:val>
            <c:numRef>
              <c:f>'1999'!$C$330:$F$330</c:f>
              <c:numCache>
                <c:formatCode>0.00_ ;[Red]\-0.00\ </c:formatCode>
                <c:ptCount val="4"/>
                <c:pt idx="0">
                  <c:v>31.683881815998078</c:v>
                </c:pt>
                <c:pt idx="1">
                  <c:v>55.84914724957963</c:v>
                </c:pt>
                <c:pt idx="2">
                  <c:v>5.2366082152294018</c:v>
                </c:pt>
                <c:pt idx="3">
                  <c:v>7.2303627191928896</c:v>
                </c:pt>
              </c:numCache>
            </c:numRef>
          </c:val>
          <c:extLst>
            <c:ext xmlns:c16="http://schemas.microsoft.com/office/drawing/2014/chart" uri="{C3380CC4-5D6E-409C-BE32-E72D297353CC}">
              <c16:uniqueId val="{00000004-5736-4053-B949-C4029CC83267}"/>
            </c:ext>
          </c:extLst>
        </c:ser>
        <c:dLbls>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87345810646054345"/>
          <c:y val="0.4339635492361042"/>
          <c:w val="0.11111127856035181"/>
          <c:h val="0.27223800293693479"/>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Gemeinde Beverungen 1999 zu 1994</a:t>
            </a:r>
          </a:p>
        </c:rich>
      </c:tx>
      <c:layout>
        <c:manualLayout>
          <c:xMode val="edge"/>
          <c:yMode val="edge"/>
          <c:x val="0.2314818303340663"/>
          <c:y val="3.7735960803139491E-2"/>
        </c:manualLayout>
      </c:layout>
      <c:overlay val="0"/>
      <c:spPr>
        <a:noFill/>
        <a:ln w="25400">
          <a:noFill/>
        </a:ln>
      </c:spPr>
    </c:title>
    <c:autoTitleDeleted val="0"/>
    <c:plotArea>
      <c:layout>
        <c:manualLayout>
          <c:layoutTarget val="inner"/>
          <c:xMode val="edge"/>
          <c:yMode val="edge"/>
          <c:x val="0.11882733957148736"/>
          <c:y val="0.22372033904718411"/>
          <c:w val="0.8549395600338181"/>
          <c:h val="0.69002899754312219"/>
        </c:manualLayout>
      </c:layout>
      <c:barChart>
        <c:barDir val="col"/>
        <c:grouping val="clustered"/>
        <c:varyColors val="0"/>
        <c:ser>
          <c:idx val="0"/>
          <c:order val="0"/>
          <c:tx>
            <c:strRef>
              <c:f>'1999'!$A$51</c:f>
              <c:strCache>
                <c:ptCount val="1"/>
                <c:pt idx="0">
                  <c:v>Kernstadt</c:v>
                </c:pt>
              </c:strCache>
            </c:strRef>
          </c:tx>
          <c:spPr>
            <a:solidFill>
              <a:srgbClr val="9999FF"/>
            </a:solidFill>
            <a:ln w="12700">
              <a:solidFill>
                <a:srgbClr val="000000"/>
              </a:solidFill>
              <a:prstDash val="solid"/>
            </a:ln>
          </c:spPr>
          <c:invertIfNegative val="0"/>
          <c:dPt>
            <c:idx val="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AF03-4E02-B83B-F857B413365D}"/>
              </c:ext>
            </c:extLst>
          </c:dPt>
          <c:dPt>
            <c:idx val="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AF03-4E02-B83B-F857B413365D}"/>
              </c:ext>
            </c:extLst>
          </c:dPt>
          <c:dPt>
            <c:idx val="2"/>
            <c:invertIfNegative val="0"/>
            <c:bubble3D val="0"/>
            <c:spPr>
              <a:solidFill>
                <a:srgbClr val="339966"/>
              </a:solidFill>
              <a:ln w="12700">
                <a:solidFill>
                  <a:srgbClr val="000000"/>
                </a:solidFill>
                <a:prstDash val="solid"/>
              </a:ln>
            </c:spPr>
            <c:extLst>
              <c:ext xmlns:c16="http://schemas.microsoft.com/office/drawing/2014/chart" uri="{C3380CC4-5D6E-409C-BE32-E72D297353CC}">
                <c16:uniqueId val="{00000002-AF03-4E02-B83B-F857B413365D}"/>
              </c:ext>
            </c:extLst>
          </c:dPt>
          <c:dPt>
            <c:idx val="3"/>
            <c:invertIfNegative val="0"/>
            <c:bubble3D val="0"/>
            <c:spPr>
              <a:solidFill>
                <a:srgbClr val="FFCC00"/>
              </a:solidFill>
              <a:ln w="12700">
                <a:solidFill>
                  <a:srgbClr val="000000"/>
                </a:solidFill>
                <a:prstDash val="solid"/>
              </a:ln>
            </c:spPr>
            <c:extLst>
              <c:ext xmlns:c16="http://schemas.microsoft.com/office/drawing/2014/chart" uri="{C3380CC4-5D6E-409C-BE32-E72D297353CC}">
                <c16:uniqueId val="{00000003-AF03-4E02-B83B-F857B413365D}"/>
              </c:ext>
            </c:extLst>
          </c:dPt>
          <c:dLbls>
            <c:spPr>
              <a:noFill/>
              <a:ln w="25400">
                <a:noFill/>
              </a:ln>
            </c:spPr>
            <c:txPr>
              <a:bodyPr/>
              <a:lstStyle/>
              <a:p>
                <a:pPr>
                  <a:defRPr sz="10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'1999'!$C$52:$F$52</c:f>
              <c:strCache>
                <c:ptCount val="4"/>
                <c:pt idx="0">
                  <c:v>SPD</c:v>
                </c:pt>
                <c:pt idx="1">
                  <c:v>CDU</c:v>
                </c:pt>
                <c:pt idx="2">
                  <c:v>Grüne</c:v>
                </c:pt>
                <c:pt idx="3">
                  <c:v>FDP</c:v>
                </c:pt>
              </c:strCache>
            </c:strRef>
          </c:cat>
          <c:val>
            <c:numRef>
              <c:f>'1999'!$C$331:$F$331</c:f>
              <c:numCache>
                <c:formatCode>0.00_ ;[Red]\-0.00\ </c:formatCode>
                <c:ptCount val="4"/>
                <c:pt idx="0">
                  <c:v>-2.7886293281326786</c:v>
                </c:pt>
                <c:pt idx="1">
                  <c:v>3.219132390738622</c:v>
                </c:pt>
                <c:pt idx="2">
                  <c:v>-1.6578940135967501</c:v>
                </c:pt>
                <c:pt idx="3">
                  <c:v>1.2273909509908094</c:v>
                </c:pt>
              </c:numCache>
            </c:numRef>
          </c:val>
          <c:extLst>
            <c:ext xmlns:c16="http://schemas.microsoft.com/office/drawing/2014/chart" uri="{C3380CC4-5D6E-409C-BE32-E72D297353CC}">
              <c16:uniqueId val="{00000004-AF03-4E02-B83B-F857B413365D}"/>
            </c:ext>
          </c:extLst>
        </c:ser>
        <c:dLbls>
          <c:showLegendKey val="0"/>
          <c:showVal val="0"/>
          <c:showCatName val="0"/>
          <c:showSerName val="0"/>
          <c:showPercent val="0"/>
          <c:showBubbleSize val="0"/>
        </c:dLbls>
        <c:gapWidth val="150"/>
        <c:axId val="160201344"/>
        <c:axId val="160215424"/>
      </c:barChart>
      <c:catAx>
        <c:axId val="160201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60215424"/>
        <c:crosses val="autoZero"/>
        <c:auto val="1"/>
        <c:lblAlgn val="ctr"/>
        <c:lblOffset val="100"/>
        <c:tickLblSkip val="1"/>
        <c:tickMarkSkip val="1"/>
        <c:noMultiLvlLbl val="0"/>
      </c:catAx>
      <c:valAx>
        <c:axId val="160215424"/>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6020134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0987983978638182"/>
          <c:y val="3.932596405841151E-2"/>
        </c:manualLayout>
      </c:layout>
      <c:overlay val="0"/>
      <c:spPr>
        <a:noFill/>
        <a:ln w="25400">
          <a:noFill/>
        </a:ln>
      </c:spPr>
      <c:txPr>
        <a:bodyPr/>
        <a:lstStyle/>
        <a:p>
          <a:pPr>
            <a:defRPr sz="975"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41388518024032"/>
          <c:y val="0.19943881772480124"/>
          <c:w val="0.87316421895861163"/>
          <c:h val="0.47472056613368185"/>
        </c:manualLayout>
      </c:layout>
      <c:barChart>
        <c:barDir val="col"/>
        <c:grouping val="clustered"/>
        <c:varyColors val="0"/>
        <c:ser>
          <c:idx val="0"/>
          <c:order val="0"/>
          <c:tx>
            <c:strRef>
              <c:f>'1999'!$A$350</c:f>
              <c:strCache>
                <c:ptCount val="1"/>
                <c:pt idx="0">
                  <c:v>SPD über alle Orte</c:v>
                </c:pt>
              </c:strCache>
            </c:strRef>
          </c:tx>
          <c:spPr>
            <a:solidFill>
              <a:srgbClr val="FF0000"/>
            </a:solidFill>
            <a:ln w="12700">
              <a:solidFill>
                <a:srgbClr val="000000"/>
              </a:solidFill>
              <a:prstDash val="solid"/>
            </a:ln>
          </c:spPr>
          <c:invertIfNegative val="0"/>
          <c:dLbls>
            <c:spPr>
              <a:noFill/>
              <a:ln w="25400">
                <a:noFill/>
              </a:ln>
            </c:spPr>
            <c:txPr>
              <a:bodyPr/>
              <a:lstStyle/>
              <a:p>
                <a:pPr>
                  <a:defRPr sz="97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'1999'!$A$21:$A$33</c:f>
              <c:strCache>
                <c:ptCount val="13"/>
                <c:pt idx="0">
                  <c:v>Beverungen</c:v>
                </c:pt>
                <c:pt idx="1">
                  <c:v>Amelunxen</c:v>
                </c:pt>
                <c:pt idx="2">
                  <c:v>Blankenau</c:v>
                </c:pt>
                <c:pt idx="3">
                  <c:v>Dalhausen</c:v>
                </c:pt>
                <c:pt idx="4">
                  <c:v>Drenke</c:v>
                </c:pt>
                <c:pt idx="5">
                  <c:v>Haarbrück</c:v>
                </c:pt>
                <c:pt idx="6">
                  <c:v>Herstelle</c:v>
                </c:pt>
                <c:pt idx="7">
                  <c:v>Jakobsberg</c:v>
                </c:pt>
                <c:pt idx="8">
                  <c:v>Rothe</c:v>
                </c:pt>
                <c:pt idx="9">
                  <c:v>Tietelsen</c:v>
                </c:pt>
                <c:pt idx="10">
                  <c:v>Wehrden</c:v>
                </c:pt>
                <c:pt idx="11">
                  <c:v>Würgassen</c:v>
                </c:pt>
                <c:pt idx="12">
                  <c:v>Summe</c:v>
                </c:pt>
              </c:strCache>
            </c:strRef>
          </c:cat>
          <c:val>
            <c:numRef>
              <c:f>'1999'!$C$21:$C$33</c:f>
              <c:numCache>
                <c:formatCode>0.00_ ;[Red]\-0.00\ </c:formatCode>
                <c:ptCount val="13"/>
                <c:pt idx="0">
                  <c:v>35.610335610335611</c:v>
                </c:pt>
                <c:pt idx="1">
                  <c:v>34.383202099737531</c:v>
                </c:pt>
                <c:pt idx="2">
                  <c:v>45.744680851063826</c:v>
                </c:pt>
                <c:pt idx="3">
                  <c:v>32.255581216320245</c:v>
                </c:pt>
                <c:pt idx="4">
                  <c:v>37.872340425531917</c:v>
                </c:pt>
                <c:pt idx="5">
                  <c:v>8.4795321637426895</c:v>
                </c:pt>
                <c:pt idx="6">
                  <c:v>24.01263823064771</c:v>
                </c:pt>
                <c:pt idx="7">
                  <c:v>22.560975609756099</c:v>
                </c:pt>
                <c:pt idx="8">
                  <c:v>16.346153846153847</c:v>
                </c:pt>
                <c:pt idx="9">
                  <c:v>25.490196078431371</c:v>
                </c:pt>
                <c:pt idx="10">
                  <c:v>20.075046904315197</c:v>
                </c:pt>
                <c:pt idx="11">
                  <c:v>36.996336996336993</c:v>
                </c:pt>
                <c:pt idx="12">
                  <c:v>31.683881815998078</c:v>
                </c:pt>
              </c:numCache>
            </c:numRef>
          </c:val>
          <c:extLst>
            <c:ext xmlns:c16="http://schemas.microsoft.com/office/drawing/2014/chart" uri="{C3380CC4-5D6E-409C-BE32-E72D297353CC}">
              <c16:uniqueId val="{00000000-0BD0-4C21-B613-82177DD8FFD8}"/>
            </c:ext>
          </c:extLst>
        </c:ser>
        <c:dLbls>
          <c:showLegendKey val="0"/>
          <c:showVal val="1"/>
          <c:showCatName val="0"/>
          <c:showSerName val="0"/>
          <c:showPercent val="0"/>
          <c:showBubbleSize val="0"/>
        </c:dLbls>
        <c:gapWidth val="150"/>
        <c:axId val="160244480"/>
        <c:axId val="160246016"/>
      </c:barChart>
      <c:catAx>
        <c:axId val="16024448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de-DE"/>
          </a:p>
        </c:txPr>
        <c:crossAx val="160246016"/>
        <c:crosses val="autoZero"/>
        <c:auto val="1"/>
        <c:lblAlgn val="ctr"/>
        <c:lblOffset val="100"/>
        <c:tickLblSkip val="1"/>
        <c:tickMarkSkip val="1"/>
        <c:noMultiLvlLbl val="0"/>
      </c:catAx>
      <c:valAx>
        <c:axId val="160246016"/>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6024448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974632843791722"/>
          <c:y val="3.9215833775854143E-2"/>
        </c:manualLayout>
      </c:layout>
      <c:overlay val="0"/>
      <c:spPr>
        <a:noFill/>
        <a:ln w="25400">
          <a:noFill/>
        </a:ln>
      </c:spPr>
      <c:txPr>
        <a:bodyPr/>
        <a:lstStyle/>
        <a:p>
          <a:pPr>
            <a:defRPr sz="975"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1081441922563418"/>
          <c:y val="0.19888029986326025"/>
          <c:w val="0.86648865153538068"/>
          <c:h val="0.71708953190133251"/>
        </c:manualLayout>
      </c:layout>
      <c:barChart>
        <c:barDir val="col"/>
        <c:grouping val="clustered"/>
        <c:varyColors val="0"/>
        <c:ser>
          <c:idx val="0"/>
          <c:order val="0"/>
          <c:tx>
            <c:strRef>
              <c:f>'1999'!$A$368</c:f>
              <c:strCache>
                <c:ptCount val="1"/>
                <c:pt idx="0">
                  <c:v>SPD Entwicklung alle Orte 1999 zu 1994</c:v>
                </c:pt>
              </c:strCache>
            </c:strRef>
          </c:tx>
          <c:spPr>
            <a:solidFill>
              <a:srgbClr val="FF0000"/>
            </a:solidFill>
            <a:ln w="12700">
              <a:solidFill>
                <a:srgbClr val="000000"/>
              </a:solidFill>
              <a:prstDash val="solid"/>
            </a:ln>
          </c:spPr>
          <c:invertIfNegative val="0"/>
          <c:dPt>
            <c:idx val="9"/>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0-D8ED-47D1-9422-9CC2B6F507BF}"/>
              </c:ext>
            </c:extLst>
          </c:dPt>
          <c:dPt>
            <c:idx val="11"/>
            <c:invertIfNegative val="0"/>
            <c:bubble3D val="0"/>
            <c:spPr>
              <a:solidFill>
                <a:srgbClr val="000000"/>
              </a:solidFill>
              <a:ln w="12700">
                <a:solidFill>
                  <a:srgbClr val="000000"/>
                </a:solidFill>
                <a:prstDash val="solid"/>
              </a:ln>
            </c:spPr>
            <c:extLst>
              <c:ext xmlns:c16="http://schemas.microsoft.com/office/drawing/2014/chart" uri="{C3380CC4-5D6E-409C-BE32-E72D297353CC}">
                <c16:uniqueId val="{00000001-D8ED-47D1-9422-9CC2B6F507BF}"/>
              </c:ext>
            </c:extLst>
          </c:dPt>
          <c:dLbls>
            <c:spPr>
              <a:noFill/>
              <a:ln w="25400">
                <a:noFill/>
              </a:ln>
            </c:spPr>
            <c:txPr>
              <a:bodyPr/>
              <a:lstStyle/>
              <a:p>
                <a:pPr>
                  <a:defRPr sz="97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'1999'!$A$21:$A$33</c:f>
              <c:strCache>
                <c:ptCount val="13"/>
                <c:pt idx="0">
                  <c:v>Beverungen</c:v>
                </c:pt>
                <c:pt idx="1">
                  <c:v>Amelunxen</c:v>
                </c:pt>
                <c:pt idx="2">
                  <c:v>Blankenau</c:v>
                </c:pt>
                <c:pt idx="3">
                  <c:v>Dalhausen</c:v>
                </c:pt>
                <c:pt idx="4">
                  <c:v>Drenke</c:v>
                </c:pt>
                <c:pt idx="5">
                  <c:v>Haarbrück</c:v>
                </c:pt>
                <c:pt idx="6">
                  <c:v>Herstelle</c:v>
                </c:pt>
                <c:pt idx="7">
                  <c:v>Jakobsberg</c:v>
                </c:pt>
                <c:pt idx="8">
                  <c:v>Rothe</c:v>
                </c:pt>
                <c:pt idx="9">
                  <c:v>Tietelsen</c:v>
                </c:pt>
                <c:pt idx="10">
                  <c:v>Wehrden</c:v>
                </c:pt>
                <c:pt idx="11">
                  <c:v>Würgassen</c:v>
                </c:pt>
                <c:pt idx="12">
                  <c:v>Summe</c:v>
                </c:pt>
              </c:strCache>
            </c:strRef>
          </c:cat>
          <c:val>
            <c:numRef>
              <c:f>'1999'!$C$37:$C$49</c:f>
              <c:numCache>
                <c:formatCode>0.00_ ;[Red]\-0.00\ </c:formatCode>
                <c:ptCount val="13"/>
                <c:pt idx="0">
                  <c:v>-0.74237943051013389</c:v>
                </c:pt>
                <c:pt idx="1">
                  <c:v>-9.1099485851939761</c:v>
                </c:pt>
                <c:pt idx="2">
                  <c:v>-18.718129066291546</c:v>
                </c:pt>
                <c:pt idx="3">
                  <c:v>-0.30691878367975534</c:v>
                </c:pt>
                <c:pt idx="4">
                  <c:v>-4.8662487860863379</c:v>
                </c:pt>
                <c:pt idx="5">
                  <c:v>-3.0867328964982743</c:v>
                </c:pt>
                <c:pt idx="6">
                  <c:v>-9.0275627743774152</c:v>
                </c:pt>
                <c:pt idx="7">
                  <c:v>-14.545942629237615</c:v>
                </c:pt>
                <c:pt idx="8">
                  <c:v>-0.89522546419098248</c:v>
                </c:pt>
                <c:pt idx="9">
                  <c:v>2.234382124943</c:v>
                </c:pt>
                <c:pt idx="10">
                  <c:v>-1.003384468233822</c:v>
                </c:pt>
                <c:pt idx="11">
                  <c:v>1.9111097236097194</c:v>
                </c:pt>
                <c:pt idx="12">
                  <c:v>-2.7886293281326786</c:v>
                </c:pt>
              </c:numCache>
            </c:numRef>
          </c:val>
          <c:extLst>
            <c:ext xmlns:c16="http://schemas.microsoft.com/office/drawing/2014/chart" uri="{C3380CC4-5D6E-409C-BE32-E72D297353CC}">
              <c16:uniqueId val="{00000002-D8ED-47D1-9422-9CC2B6F507BF}"/>
            </c:ext>
          </c:extLst>
        </c:ser>
        <c:dLbls>
          <c:showLegendKey val="0"/>
          <c:showVal val="1"/>
          <c:showCatName val="0"/>
          <c:showSerName val="0"/>
          <c:showPercent val="0"/>
          <c:showBubbleSize val="0"/>
        </c:dLbls>
        <c:gapWidth val="150"/>
        <c:axId val="160266880"/>
        <c:axId val="160309632"/>
      </c:barChart>
      <c:catAx>
        <c:axId val="160266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de-DE"/>
          </a:p>
        </c:txPr>
        <c:crossAx val="160309632"/>
        <c:crosses val="autoZero"/>
        <c:auto val="1"/>
        <c:lblAlgn val="ctr"/>
        <c:lblOffset val="1000"/>
        <c:tickLblSkip val="1"/>
        <c:tickMarkSkip val="1"/>
        <c:noMultiLvlLbl val="0"/>
      </c:catAx>
      <c:valAx>
        <c:axId val="160309632"/>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6026688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0854472630173566"/>
          <c:y val="3.9215833775854143E-2"/>
        </c:manualLayout>
      </c:layout>
      <c:overlay val="0"/>
      <c:spPr>
        <a:noFill/>
        <a:ln w="25400">
          <a:noFill/>
        </a:ln>
      </c:spPr>
      <c:txPr>
        <a:bodyPr/>
        <a:lstStyle/>
        <a:p>
          <a:pPr>
            <a:defRPr sz="975"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41388518024032"/>
          <c:y val="0.19888029986326025"/>
          <c:w val="0.87316421895861163"/>
          <c:h val="0.47619226727822872"/>
        </c:manualLayout>
      </c:layout>
      <c:barChart>
        <c:barDir val="col"/>
        <c:grouping val="clustered"/>
        <c:varyColors val="0"/>
        <c:ser>
          <c:idx val="0"/>
          <c:order val="0"/>
          <c:tx>
            <c:strRef>
              <c:f>'1999'!$A$386</c:f>
              <c:strCache>
                <c:ptCount val="1"/>
                <c:pt idx="0">
                  <c:v>CDU über alle Orte</c:v>
                </c:pt>
              </c:strCache>
            </c:strRef>
          </c:tx>
          <c:spPr>
            <a:solidFill>
              <a:srgbClr val="000000"/>
            </a:solidFill>
            <a:ln w="12700">
              <a:solidFill>
                <a:srgbClr val="000000"/>
              </a:solidFill>
              <a:prstDash val="solid"/>
            </a:ln>
          </c:spPr>
          <c:invertIfNegative val="0"/>
          <c:dLbls>
            <c:spPr>
              <a:noFill/>
              <a:ln w="25400">
                <a:noFill/>
              </a:ln>
            </c:spPr>
            <c:txPr>
              <a:bodyPr/>
              <a:lstStyle/>
              <a:p>
                <a:pPr>
                  <a:defRPr sz="97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'1999'!$A$21:$A$33</c:f>
              <c:strCache>
                <c:ptCount val="13"/>
                <c:pt idx="0">
                  <c:v>Beverungen</c:v>
                </c:pt>
                <c:pt idx="1">
                  <c:v>Amelunxen</c:v>
                </c:pt>
                <c:pt idx="2">
                  <c:v>Blankenau</c:v>
                </c:pt>
                <c:pt idx="3">
                  <c:v>Dalhausen</c:v>
                </c:pt>
                <c:pt idx="4">
                  <c:v>Drenke</c:v>
                </c:pt>
                <c:pt idx="5">
                  <c:v>Haarbrück</c:v>
                </c:pt>
                <c:pt idx="6">
                  <c:v>Herstelle</c:v>
                </c:pt>
                <c:pt idx="7">
                  <c:v>Jakobsberg</c:v>
                </c:pt>
                <c:pt idx="8">
                  <c:v>Rothe</c:v>
                </c:pt>
                <c:pt idx="9">
                  <c:v>Tietelsen</c:v>
                </c:pt>
                <c:pt idx="10">
                  <c:v>Wehrden</c:v>
                </c:pt>
                <c:pt idx="11">
                  <c:v>Würgassen</c:v>
                </c:pt>
                <c:pt idx="12">
                  <c:v>Summe</c:v>
                </c:pt>
              </c:strCache>
            </c:strRef>
          </c:cat>
          <c:val>
            <c:numRef>
              <c:f>'1999'!$D$21:$D$33</c:f>
              <c:numCache>
                <c:formatCode>0.00_ ;[Red]\-0.00\ </c:formatCode>
                <c:ptCount val="13"/>
                <c:pt idx="0">
                  <c:v>50.222750222750221</c:v>
                </c:pt>
                <c:pt idx="1">
                  <c:v>61.811023622047244</c:v>
                </c:pt>
                <c:pt idx="2">
                  <c:v>47.340425531914896</c:v>
                </c:pt>
                <c:pt idx="3">
                  <c:v>61.662817551963052</c:v>
                </c:pt>
                <c:pt idx="4">
                  <c:v>51.48936170212766</c:v>
                </c:pt>
                <c:pt idx="5">
                  <c:v>82.748538011695913</c:v>
                </c:pt>
                <c:pt idx="6">
                  <c:v>60.66350710900474</c:v>
                </c:pt>
                <c:pt idx="7">
                  <c:v>55.487804878048777</c:v>
                </c:pt>
                <c:pt idx="8">
                  <c:v>71.15384615384616</c:v>
                </c:pt>
                <c:pt idx="9">
                  <c:v>66.013071895424844</c:v>
                </c:pt>
                <c:pt idx="10">
                  <c:v>49.530956848030016</c:v>
                </c:pt>
                <c:pt idx="11">
                  <c:v>51.282051282051285</c:v>
                </c:pt>
                <c:pt idx="12">
                  <c:v>55.84914724957963</c:v>
                </c:pt>
              </c:numCache>
            </c:numRef>
          </c:val>
          <c:extLst>
            <c:ext xmlns:c16="http://schemas.microsoft.com/office/drawing/2014/chart" uri="{C3380CC4-5D6E-409C-BE32-E72D297353CC}">
              <c16:uniqueId val="{00000000-AEF7-4DC9-AA0B-4CA75568B843}"/>
            </c:ext>
          </c:extLst>
        </c:ser>
        <c:dLbls>
          <c:showLegendKey val="0"/>
          <c:showVal val="1"/>
          <c:showCatName val="0"/>
          <c:showSerName val="0"/>
          <c:showPercent val="0"/>
          <c:showBubbleSize val="0"/>
        </c:dLbls>
        <c:gapWidth val="150"/>
        <c:axId val="160333824"/>
        <c:axId val="160335360"/>
      </c:barChart>
      <c:catAx>
        <c:axId val="160333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de-DE"/>
          </a:p>
        </c:txPr>
        <c:crossAx val="160335360"/>
        <c:crosses val="autoZero"/>
        <c:auto val="1"/>
        <c:lblAlgn val="ctr"/>
        <c:lblOffset val="100"/>
        <c:tickLblSkip val="1"/>
        <c:tickMarkSkip val="1"/>
        <c:noMultiLvlLbl val="0"/>
      </c:catAx>
      <c:valAx>
        <c:axId val="160335360"/>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16033382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7903871829105481"/>
          <c:y val="3.6939432960636551E-2"/>
        </c:manualLayout>
      </c:layout>
      <c:overlay val="0"/>
      <c:spPr>
        <a:noFill/>
        <a:ln w="25400">
          <a:noFill/>
        </a:ln>
      </c:spPr>
      <c:txPr>
        <a:bodyPr/>
        <a:lstStyle/>
        <a:p>
          <a:pPr>
            <a:defRPr sz="105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2283044058744998"/>
          <c:y val="0.20844394313502054"/>
          <c:w val="0.8544726301735649"/>
          <c:h val="0.52506765422619095"/>
        </c:manualLayout>
      </c:layout>
      <c:barChart>
        <c:barDir val="col"/>
        <c:grouping val="clustered"/>
        <c:varyColors val="0"/>
        <c:ser>
          <c:idx val="0"/>
          <c:order val="0"/>
          <c:tx>
            <c:strRef>
              <c:f>'1999'!$A$404</c:f>
              <c:strCache>
                <c:ptCount val="1"/>
                <c:pt idx="0">
                  <c:v>CDU Entwicklung alle Orte 1999 zu 1994</c:v>
                </c:pt>
              </c:strCache>
            </c:strRef>
          </c:tx>
          <c:spPr>
            <a:solidFill>
              <a:srgbClr val="000000"/>
            </a:solidFill>
            <a:ln w="12700">
              <a:solidFill>
                <a:srgbClr val="000000"/>
              </a:solidFill>
              <a:prstDash val="solid"/>
            </a:ln>
          </c:spPr>
          <c:invertIfNegative val="0"/>
          <c:dPt>
            <c:idx val="8"/>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0-917B-4F5D-9090-3D5CD4993AA1}"/>
              </c:ext>
            </c:extLst>
          </c:dPt>
          <c:dPt>
            <c:idx val="9"/>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1-917B-4F5D-9090-3D5CD4993AA1}"/>
              </c:ext>
            </c:extLst>
          </c:dPt>
          <c:dPt>
            <c:idx val="10"/>
            <c:invertIfNegative val="0"/>
            <c:bubble3D val="0"/>
            <c:spPr>
              <a:solidFill>
                <a:srgbClr val="FF0000"/>
              </a:solidFill>
              <a:ln w="12700">
                <a:solidFill>
                  <a:srgbClr val="000000"/>
                </a:solidFill>
                <a:prstDash val="solid"/>
              </a:ln>
            </c:spPr>
            <c:extLst>
              <c:ext xmlns:c16="http://schemas.microsoft.com/office/drawing/2014/chart" uri="{C3380CC4-5D6E-409C-BE32-E72D297353CC}">
                <c16:uniqueId val="{00000002-917B-4F5D-9090-3D5CD4993AA1}"/>
              </c:ext>
            </c:extLst>
          </c:dPt>
          <c:dLbls>
            <c:spPr>
              <a:noFill/>
              <a:ln w="25400">
                <a:noFill/>
              </a:ln>
            </c:spPr>
            <c:txPr>
              <a:bodyPr/>
              <a:lstStyle/>
              <a:p>
                <a:pPr>
                  <a:defRPr sz="10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'1999'!$A$21:$A$33</c:f>
              <c:strCache>
                <c:ptCount val="13"/>
                <c:pt idx="0">
                  <c:v>Beverungen</c:v>
                </c:pt>
                <c:pt idx="1">
                  <c:v>Amelunxen</c:v>
                </c:pt>
                <c:pt idx="2">
                  <c:v>Blankenau</c:v>
                </c:pt>
                <c:pt idx="3">
                  <c:v>Dalhausen</c:v>
                </c:pt>
                <c:pt idx="4">
                  <c:v>Drenke</c:v>
                </c:pt>
                <c:pt idx="5">
                  <c:v>Haarbrück</c:v>
                </c:pt>
                <c:pt idx="6">
                  <c:v>Herstelle</c:v>
                </c:pt>
                <c:pt idx="7">
                  <c:v>Jakobsberg</c:v>
                </c:pt>
                <c:pt idx="8">
                  <c:v>Rothe</c:v>
                </c:pt>
                <c:pt idx="9">
                  <c:v>Tietelsen</c:v>
                </c:pt>
                <c:pt idx="10">
                  <c:v>Wehrden</c:v>
                </c:pt>
                <c:pt idx="11">
                  <c:v>Würgassen</c:v>
                </c:pt>
                <c:pt idx="12">
                  <c:v>Summe</c:v>
                </c:pt>
              </c:strCache>
            </c:strRef>
          </c:cat>
          <c:val>
            <c:numRef>
              <c:f>'1999'!$D$37:$D$49</c:f>
              <c:numCache>
                <c:formatCode>0.00_ ;[Red]\-0.00\ </c:formatCode>
                <c:ptCount val="13"/>
                <c:pt idx="0">
                  <c:v>0.31885786330764887</c:v>
                </c:pt>
                <c:pt idx="1">
                  <c:v>12.267644626613453</c:v>
                </c:pt>
                <c:pt idx="2">
                  <c:v>19.654475118691757</c:v>
                </c:pt>
                <c:pt idx="3">
                  <c:v>0.1003175519630517</c:v>
                </c:pt>
                <c:pt idx="4">
                  <c:v>6.2611459344928022</c:v>
                </c:pt>
                <c:pt idx="5">
                  <c:v>6.1220319875995273</c:v>
                </c:pt>
                <c:pt idx="6">
                  <c:v>3.125818666793684</c:v>
                </c:pt>
                <c:pt idx="7">
                  <c:v>10.833716827734314</c:v>
                </c:pt>
                <c:pt idx="8">
                  <c:v>-5.5702917771883165</c:v>
                </c:pt>
                <c:pt idx="9">
                  <c:v>-4.9171606627146929</c:v>
                </c:pt>
                <c:pt idx="10">
                  <c:v>-8.1487817140614851</c:v>
                </c:pt>
                <c:pt idx="11">
                  <c:v>18.611596736596738</c:v>
                </c:pt>
                <c:pt idx="12">
                  <c:v>3.219132390738622</c:v>
                </c:pt>
              </c:numCache>
            </c:numRef>
          </c:val>
          <c:extLst>
            <c:ext xmlns:c16="http://schemas.microsoft.com/office/drawing/2014/chart" uri="{C3380CC4-5D6E-409C-BE32-E72D297353CC}">
              <c16:uniqueId val="{00000003-917B-4F5D-9090-3D5CD4993AA1}"/>
            </c:ext>
          </c:extLst>
        </c:ser>
        <c:dLbls>
          <c:showLegendKey val="0"/>
          <c:showVal val="1"/>
          <c:showCatName val="0"/>
          <c:showSerName val="0"/>
          <c:showPercent val="0"/>
          <c:showBubbleSize val="0"/>
        </c:dLbls>
        <c:gapWidth val="150"/>
        <c:axId val="160393472"/>
        <c:axId val="160399360"/>
      </c:barChart>
      <c:catAx>
        <c:axId val="160393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50" b="0" i="0" u="none" strike="noStrike" baseline="0">
                <a:solidFill>
                  <a:srgbClr val="000000"/>
                </a:solidFill>
                <a:latin typeface="Arial"/>
                <a:ea typeface="Arial"/>
                <a:cs typeface="Arial"/>
              </a:defRPr>
            </a:pPr>
            <a:endParaRPr lang="de-DE"/>
          </a:p>
        </c:txPr>
        <c:crossAx val="160399360"/>
        <c:crosses val="autoZero"/>
        <c:auto val="1"/>
        <c:lblAlgn val="ctr"/>
        <c:lblOffset val="1000"/>
        <c:tickLblSkip val="1"/>
        <c:tickMarkSkip val="1"/>
        <c:noMultiLvlLbl val="0"/>
      </c:catAx>
      <c:valAx>
        <c:axId val="160399360"/>
        <c:scaling>
          <c:orientation val="minMax"/>
        </c:scaling>
        <c:delete val="0"/>
        <c:axPos val="l"/>
        <c:majorGridlines>
          <c:spPr>
            <a:ln w="3175">
              <a:solidFill>
                <a:srgbClr val="000000"/>
              </a:solidFill>
              <a:prstDash val="solid"/>
            </a:ln>
          </c:spPr>
        </c:majorGridlines>
        <c:numFmt formatCode="0.00_ ;[Red]\-0.00\ "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de-DE"/>
          </a:p>
        </c:txPr>
        <c:crossAx val="160393472"/>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de-DE"/>
    </a:p>
  </c:txPr>
  <c:printSettings>
    <c:headerFooter alignWithMargins="0"/>
    <c:pageMargins b="0.98425196899999989" l="0.78740157499999996" r="0.78740157499999996" t="0.98425196899999989" header="0.49212598450000006" footer="0.49212598450000006"/>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3" Type="http://schemas.openxmlformats.org/officeDocument/2006/relationships/chart" Target="../charts/chart29.xml"/><Relationship Id="rId7" Type="http://schemas.openxmlformats.org/officeDocument/2006/relationships/chart" Target="../charts/chart33.xml"/><Relationship Id="rId12" Type="http://schemas.openxmlformats.org/officeDocument/2006/relationships/chart" Target="../charts/chart38.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5" Type="http://schemas.openxmlformats.org/officeDocument/2006/relationships/chart" Target="../charts/chart31.xml"/><Relationship Id="rId10" Type="http://schemas.openxmlformats.org/officeDocument/2006/relationships/chart" Target="../charts/chart36.xml"/><Relationship Id="rId4" Type="http://schemas.openxmlformats.org/officeDocument/2006/relationships/chart" Target="../charts/chart30.xml"/><Relationship Id="rId9" Type="http://schemas.openxmlformats.org/officeDocument/2006/relationships/chart" Target="../charts/chart35.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7.xml"/><Relationship Id="rId13" Type="http://schemas.openxmlformats.org/officeDocument/2006/relationships/chart" Target="../charts/chart52.xml"/><Relationship Id="rId18" Type="http://schemas.openxmlformats.org/officeDocument/2006/relationships/chart" Target="../charts/chart57.xml"/><Relationship Id="rId26" Type="http://schemas.openxmlformats.org/officeDocument/2006/relationships/chart" Target="../charts/chart65.xml"/><Relationship Id="rId3" Type="http://schemas.openxmlformats.org/officeDocument/2006/relationships/chart" Target="../charts/chart42.xml"/><Relationship Id="rId21" Type="http://schemas.openxmlformats.org/officeDocument/2006/relationships/chart" Target="../charts/chart60.xml"/><Relationship Id="rId7" Type="http://schemas.openxmlformats.org/officeDocument/2006/relationships/chart" Target="../charts/chart46.xml"/><Relationship Id="rId12" Type="http://schemas.openxmlformats.org/officeDocument/2006/relationships/chart" Target="../charts/chart51.xml"/><Relationship Id="rId17" Type="http://schemas.openxmlformats.org/officeDocument/2006/relationships/chart" Target="../charts/chart56.xml"/><Relationship Id="rId25" Type="http://schemas.openxmlformats.org/officeDocument/2006/relationships/chart" Target="../charts/chart64.xml"/><Relationship Id="rId2" Type="http://schemas.openxmlformats.org/officeDocument/2006/relationships/chart" Target="../charts/chart41.xml"/><Relationship Id="rId16" Type="http://schemas.openxmlformats.org/officeDocument/2006/relationships/chart" Target="../charts/chart55.xml"/><Relationship Id="rId20" Type="http://schemas.openxmlformats.org/officeDocument/2006/relationships/chart" Target="../charts/chart59.xml"/><Relationship Id="rId1" Type="http://schemas.openxmlformats.org/officeDocument/2006/relationships/chart" Target="../charts/chart40.xml"/><Relationship Id="rId6" Type="http://schemas.openxmlformats.org/officeDocument/2006/relationships/chart" Target="../charts/chart45.xml"/><Relationship Id="rId11" Type="http://schemas.openxmlformats.org/officeDocument/2006/relationships/chart" Target="../charts/chart50.xml"/><Relationship Id="rId24" Type="http://schemas.openxmlformats.org/officeDocument/2006/relationships/chart" Target="../charts/chart63.xml"/><Relationship Id="rId5" Type="http://schemas.openxmlformats.org/officeDocument/2006/relationships/chart" Target="../charts/chart44.xml"/><Relationship Id="rId15" Type="http://schemas.openxmlformats.org/officeDocument/2006/relationships/chart" Target="../charts/chart54.xml"/><Relationship Id="rId23" Type="http://schemas.openxmlformats.org/officeDocument/2006/relationships/chart" Target="../charts/chart62.xml"/><Relationship Id="rId10" Type="http://schemas.openxmlformats.org/officeDocument/2006/relationships/chart" Target="../charts/chart49.xml"/><Relationship Id="rId19" Type="http://schemas.openxmlformats.org/officeDocument/2006/relationships/chart" Target="../charts/chart58.xml"/><Relationship Id="rId4" Type="http://schemas.openxmlformats.org/officeDocument/2006/relationships/chart" Target="../charts/chart43.xml"/><Relationship Id="rId9" Type="http://schemas.openxmlformats.org/officeDocument/2006/relationships/chart" Target="../charts/chart48.xml"/><Relationship Id="rId14" Type="http://schemas.openxmlformats.org/officeDocument/2006/relationships/chart" Target="../charts/chart53.xml"/><Relationship Id="rId22" Type="http://schemas.openxmlformats.org/officeDocument/2006/relationships/chart" Target="../charts/chart6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73.xml"/><Relationship Id="rId13" Type="http://schemas.openxmlformats.org/officeDocument/2006/relationships/chart" Target="../charts/chart78.xml"/><Relationship Id="rId18" Type="http://schemas.openxmlformats.org/officeDocument/2006/relationships/chart" Target="../charts/chart83.xml"/><Relationship Id="rId26" Type="http://schemas.openxmlformats.org/officeDocument/2006/relationships/chart" Target="../charts/chart91.xml"/><Relationship Id="rId3" Type="http://schemas.openxmlformats.org/officeDocument/2006/relationships/chart" Target="../charts/chart68.xml"/><Relationship Id="rId21" Type="http://schemas.openxmlformats.org/officeDocument/2006/relationships/chart" Target="../charts/chart86.xml"/><Relationship Id="rId7" Type="http://schemas.openxmlformats.org/officeDocument/2006/relationships/chart" Target="../charts/chart72.xml"/><Relationship Id="rId12" Type="http://schemas.openxmlformats.org/officeDocument/2006/relationships/chart" Target="../charts/chart77.xml"/><Relationship Id="rId17" Type="http://schemas.openxmlformats.org/officeDocument/2006/relationships/chart" Target="../charts/chart82.xml"/><Relationship Id="rId25" Type="http://schemas.openxmlformats.org/officeDocument/2006/relationships/chart" Target="../charts/chart90.xml"/><Relationship Id="rId2" Type="http://schemas.openxmlformats.org/officeDocument/2006/relationships/chart" Target="../charts/chart67.xml"/><Relationship Id="rId16" Type="http://schemas.openxmlformats.org/officeDocument/2006/relationships/chart" Target="../charts/chart81.xml"/><Relationship Id="rId20" Type="http://schemas.openxmlformats.org/officeDocument/2006/relationships/chart" Target="../charts/chart85.xml"/><Relationship Id="rId29" Type="http://schemas.openxmlformats.org/officeDocument/2006/relationships/chart" Target="../charts/chart94.xml"/><Relationship Id="rId1" Type="http://schemas.openxmlformats.org/officeDocument/2006/relationships/chart" Target="../charts/chart66.xml"/><Relationship Id="rId6" Type="http://schemas.openxmlformats.org/officeDocument/2006/relationships/chart" Target="../charts/chart71.xml"/><Relationship Id="rId11" Type="http://schemas.openxmlformats.org/officeDocument/2006/relationships/chart" Target="../charts/chart76.xml"/><Relationship Id="rId24" Type="http://schemas.openxmlformats.org/officeDocument/2006/relationships/chart" Target="../charts/chart89.xml"/><Relationship Id="rId5" Type="http://schemas.openxmlformats.org/officeDocument/2006/relationships/chart" Target="../charts/chart70.xml"/><Relationship Id="rId15" Type="http://schemas.openxmlformats.org/officeDocument/2006/relationships/chart" Target="../charts/chart80.xml"/><Relationship Id="rId23" Type="http://schemas.openxmlformats.org/officeDocument/2006/relationships/chart" Target="../charts/chart88.xml"/><Relationship Id="rId28" Type="http://schemas.openxmlformats.org/officeDocument/2006/relationships/chart" Target="../charts/chart93.xml"/><Relationship Id="rId10" Type="http://schemas.openxmlformats.org/officeDocument/2006/relationships/chart" Target="../charts/chart75.xml"/><Relationship Id="rId19" Type="http://schemas.openxmlformats.org/officeDocument/2006/relationships/chart" Target="../charts/chart84.xml"/><Relationship Id="rId4" Type="http://schemas.openxmlformats.org/officeDocument/2006/relationships/chart" Target="../charts/chart69.xml"/><Relationship Id="rId9" Type="http://schemas.openxmlformats.org/officeDocument/2006/relationships/chart" Target="../charts/chart74.xml"/><Relationship Id="rId14" Type="http://schemas.openxmlformats.org/officeDocument/2006/relationships/chart" Target="../charts/chart79.xml"/><Relationship Id="rId22" Type="http://schemas.openxmlformats.org/officeDocument/2006/relationships/chart" Target="../charts/chart87.xml"/><Relationship Id="rId27" Type="http://schemas.openxmlformats.org/officeDocument/2006/relationships/chart" Target="../charts/chart92.xml"/><Relationship Id="rId30" Type="http://schemas.openxmlformats.org/officeDocument/2006/relationships/chart" Target="../charts/chart95.xml"/></Relationships>
</file>

<file path=xl/drawings/drawing1.xml><?xml version="1.0" encoding="utf-8"?>
<xdr:wsDr xmlns:xdr="http://schemas.openxmlformats.org/drawingml/2006/spreadsheetDrawing" xmlns:a="http://schemas.openxmlformats.org/drawingml/2006/main">
  <xdr:twoCellAnchor>
    <xdr:from>
      <xdr:col>1</xdr:col>
      <xdr:colOff>7938</xdr:colOff>
      <xdr:row>29</xdr:row>
      <xdr:rowOff>7938</xdr:rowOff>
    </xdr:from>
    <xdr:to>
      <xdr:col>8</xdr:col>
      <xdr:colOff>260350</xdr:colOff>
      <xdr:row>45</xdr:row>
      <xdr:rowOff>161925</xdr:rowOff>
    </xdr:to>
    <xdr:graphicFrame macro="">
      <xdr:nvGraphicFramePr>
        <xdr:cNvPr id="2" name="Diagramm 1">
          <a:extLst>
            <a:ext uri="{FF2B5EF4-FFF2-40B4-BE49-F238E27FC236}">
              <a16:creationId xmlns:a16="http://schemas.microsoft.com/office/drawing/2014/main" id="{C0DCB1AF-619B-4F77-8C8B-0E318BEED4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xdr:colOff>
      <xdr:row>29</xdr:row>
      <xdr:rowOff>19050</xdr:rowOff>
    </xdr:from>
    <xdr:to>
      <xdr:col>19</xdr:col>
      <xdr:colOff>0</xdr:colOff>
      <xdr:row>46</xdr:row>
      <xdr:rowOff>9525</xdr:rowOff>
    </xdr:to>
    <xdr:graphicFrame macro="">
      <xdr:nvGraphicFramePr>
        <xdr:cNvPr id="3" name="Diagramm 2">
          <a:extLst>
            <a:ext uri="{FF2B5EF4-FFF2-40B4-BE49-F238E27FC236}">
              <a16:creationId xmlns:a16="http://schemas.microsoft.com/office/drawing/2014/main" id="{C1C7B032-E5AA-49CC-B3D8-7D26D5CCC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9526</xdr:colOff>
      <xdr:row>47</xdr:row>
      <xdr:rowOff>0</xdr:rowOff>
    </xdr:from>
    <xdr:to>
      <xdr:col>8</xdr:col>
      <xdr:colOff>247651</xdr:colOff>
      <xdr:row>63</xdr:row>
      <xdr:rowOff>152400</xdr:rowOff>
    </xdr:to>
    <xdr:graphicFrame macro="">
      <xdr:nvGraphicFramePr>
        <xdr:cNvPr id="4" name="Diagramm 3">
          <a:extLst>
            <a:ext uri="{FF2B5EF4-FFF2-40B4-BE49-F238E27FC236}">
              <a16:creationId xmlns:a16="http://schemas.microsoft.com/office/drawing/2014/main" id="{B7BE022D-5205-4BFF-8694-E9B689FFEC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47</xdr:row>
      <xdr:rowOff>0</xdr:rowOff>
    </xdr:from>
    <xdr:to>
      <xdr:col>19</xdr:col>
      <xdr:colOff>0</xdr:colOff>
      <xdr:row>63</xdr:row>
      <xdr:rowOff>152400</xdr:rowOff>
    </xdr:to>
    <xdr:graphicFrame macro="">
      <xdr:nvGraphicFramePr>
        <xdr:cNvPr id="5" name="Diagramm 4">
          <a:extLst>
            <a:ext uri="{FF2B5EF4-FFF2-40B4-BE49-F238E27FC236}">
              <a16:creationId xmlns:a16="http://schemas.microsoft.com/office/drawing/2014/main" id="{7A5DFD49-8B8B-4DAE-92A0-1479A4F407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9525</xdr:colOff>
      <xdr:row>65</xdr:row>
      <xdr:rowOff>9524</xdr:rowOff>
    </xdr:from>
    <xdr:to>
      <xdr:col>8</xdr:col>
      <xdr:colOff>247650</xdr:colOff>
      <xdr:row>82</xdr:row>
      <xdr:rowOff>0</xdr:rowOff>
    </xdr:to>
    <xdr:graphicFrame macro="">
      <xdr:nvGraphicFramePr>
        <xdr:cNvPr id="6" name="Diagramm 5">
          <a:extLst>
            <a:ext uri="{FF2B5EF4-FFF2-40B4-BE49-F238E27FC236}">
              <a16:creationId xmlns:a16="http://schemas.microsoft.com/office/drawing/2014/main" id="{C946D440-310A-4B06-814F-64050B550A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65</xdr:row>
      <xdr:rowOff>0</xdr:rowOff>
    </xdr:from>
    <xdr:to>
      <xdr:col>19</xdr:col>
      <xdr:colOff>0</xdr:colOff>
      <xdr:row>81</xdr:row>
      <xdr:rowOff>152400</xdr:rowOff>
    </xdr:to>
    <xdr:graphicFrame macro="">
      <xdr:nvGraphicFramePr>
        <xdr:cNvPr id="7" name="Diagramm 6">
          <a:extLst>
            <a:ext uri="{FF2B5EF4-FFF2-40B4-BE49-F238E27FC236}">
              <a16:creationId xmlns:a16="http://schemas.microsoft.com/office/drawing/2014/main" id="{F9F7DB90-F299-4158-B245-55D26778D9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7937</xdr:colOff>
      <xdr:row>101</xdr:row>
      <xdr:rowOff>7937</xdr:rowOff>
    </xdr:from>
    <xdr:to>
      <xdr:col>8</xdr:col>
      <xdr:colOff>246062</xdr:colOff>
      <xdr:row>117</xdr:row>
      <xdr:rowOff>160337</xdr:rowOff>
    </xdr:to>
    <xdr:graphicFrame macro="">
      <xdr:nvGraphicFramePr>
        <xdr:cNvPr id="8" name="Diagramm 7">
          <a:extLst>
            <a:ext uri="{FF2B5EF4-FFF2-40B4-BE49-F238E27FC236}">
              <a16:creationId xmlns:a16="http://schemas.microsoft.com/office/drawing/2014/main" id="{D9993CC9-4840-4258-A542-C3718D8D2F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1</xdr:colOff>
      <xdr:row>101</xdr:row>
      <xdr:rowOff>7938</xdr:rowOff>
    </xdr:from>
    <xdr:to>
      <xdr:col>19</xdr:col>
      <xdr:colOff>1</xdr:colOff>
      <xdr:row>117</xdr:row>
      <xdr:rowOff>160338</xdr:rowOff>
    </xdr:to>
    <xdr:graphicFrame macro="">
      <xdr:nvGraphicFramePr>
        <xdr:cNvPr id="9" name="Diagramm 8">
          <a:extLst>
            <a:ext uri="{FF2B5EF4-FFF2-40B4-BE49-F238E27FC236}">
              <a16:creationId xmlns:a16="http://schemas.microsoft.com/office/drawing/2014/main" id="{7311BC8B-D6C5-487A-B3C1-42A13450E7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7937</xdr:colOff>
      <xdr:row>119</xdr:row>
      <xdr:rowOff>7937</xdr:rowOff>
    </xdr:from>
    <xdr:to>
      <xdr:col>8</xdr:col>
      <xdr:colOff>246062</xdr:colOff>
      <xdr:row>135</xdr:row>
      <xdr:rowOff>160337</xdr:rowOff>
    </xdr:to>
    <xdr:graphicFrame macro="">
      <xdr:nvGraphicFramePr>
        <xdr:cNvPr id="10" name="Diagramm 9">
          <a:extLst>
            <a:ext uri="{FF2B5EF4-FFF2-40B4-BE49-F238E27FC236}">
              <a16:creationId xmlns:a16="http://schemas.microsoft.com/office/drawing/2014/main" id="{DF7029E1-FF42-4E7A-9032-703EA31E86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0</xdr:colOff>
      <xdr:row>119</xdr:row>
      <xdr:rowOff>0</xdr:rowOff>
    </xdr:from>
    <xdr:to>
      <xdr:col>19</xdr:col>
      <xdr:colOff>0</xdr:colOff>
      <xdr:row>135</xdr:row>
      <xdr:rowOff>152400</xdr:rowOff>
    </xdr:to>
    <xdr:graphicFrame macro="">
      <xdr:nvGraphicFramePr>
        <xdr:cNvPr id="11" name="Diagramm 10">
          <a:extLst>
            <a:ext uri="{FF2B5EF4-FFF2-40B4-BE49-F238E27FC236}">
              <a16:creationId xmlns:a16="http://schemas.microsoft.com/office/drawing/2014/main" id="{363E1361-DC28-489D-947A-14B8A60F00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7938</xdr:colOff>
      <xdr:row>137</xdr:row>
      <xdr:rowOff>9525</xdr:rowOff>
    </xdr:from>
    <xdr:to>
      <xdr:col>8</xdr:col>
      <xdr:colOff>246063</xdr:colOff>
      <xdr:row>154</xdr:row>
      <xdr:rowOff>0</xdr:rowOff>
    </xdr:to>
    <xdr:graphicFrame macro="">
      <xdr:nvGraphicFramePr>
        <xdr:cNvPr id="12" name="Diagramm 11">
          <a:extLst>
            <a:ext uri="{FF2B5EF4-FFF2-40B4-BE49-F238E27FC236}">
              <a16:creationId xmlns:a16="http://schemas.microsoft.com/office/drawing/2014/main" id="{F0DB6507-64D3-4A75-B5C0-9268982C18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xdr:col>
      <xdr:colOff>0</xdr:colOff>
      <xdr:row>137</xdr:row>
      <xdr:rowOff>0</xdr:rowOff>
    </xdr:from>
    <xdr:to>
      <xdr:col>19</xdr:col>
      <xdr:colOff>0</xdr:colOff>
      <xdr:row>153</xdr:row>
      <xdr:rowOff>152400</xdr:rowOff>
    </xdr:to>
    <xdr:graphicFrame macro="">
      <xdr:nvGraphicFramePr>
        <xdr:cNvPr id="13" name="Diagramm 12">
          <a:extLst>
            <a:ext uri="{FF2B5EF4-FFF2-40B4-BE49-F238E27FC236}">
              <a16:creationId xmlns:a16="http://schemas.microsoft.com/office/drawing/2014/main" id="{237047C8-7E6B-480B-9985-37011EB0F9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7937</xdr:colOff>
      <xdr:row>155</xdr:row>
      <xdr:rowOff>7938</xdr:rowOff>
    </xdr:from>
    <xdr:to>
      <xdr:col>8</xdr:col>
      <xdr:colOff>246062</xdr:colOff>
      <xdr:row>171</xdr:row>
      <xdr:rowOff>160338</xdr:rowOff>
    </xdr:to>
    <xdr:graphicFrame macro="">
      <xdr:nvGraphicFramePr>
        <xdr:cNvPr id="14" name="Diagramm 13">
          <a:extLst>
            <a:ext uri="{FF2B5EF4-FFF2-40B4-BE49-F238E27FC236}">
              <a16:creationId xmlns:a16="http://schemas.microsoft.com/office/drawing/2014/main" id="{A42FB6AE-76A8-4CAF-B601-AA511D02DE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9</xdr:col>
      <xdr:colOff>0</xdr:colOff>
      <xdr:row>155</xdr:row>
      <xdr:rowOff>0</xdr:rowOff>
    </xdr:from>
    <xdr:to>
      <xdr:col>19</xdr:col>
      <xdr:colOff>0</xdr:colOff>
      <xdr:row>171</xdr:row>
      <xdr:rowOff>152400</xdr:rowOff>
    </xdr:to>
    <xdr:graphicFrame macro="">
      <xdr:nvGraphicFramePr>
        <xdr:cNvPr id="15" name="Diagramm 14">
          <a:extLst>
            <a:ext uri="{FF2B5EF4-FFF2-40B4-BE49-F238E27FC236}">
              <a16:creationId xmlns:a16="http://schemas.microsoft.com/office/drawing/2014/main" id="{428B7965-95A1-4FC0-92C5-AB713DA852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xdr:col>
      <xdr:colOff>7938</xdr:colOff>
      <xdr:row>173</xdr:row>
      <xdr:rowOff>-1</xdr:rowOff>
    </xdr:from>
    <xdr:to>
      <xdr:col>8</xdr:col>
      <xdr:colOff>246063</xdr:colOff>
      <xdr:row>189</xdr:row>
      <xdr:rowOff>152399</xdr:rowOff>
    </xdr:to>
    <xdr:graphicFrame macro="">
      <xdr:nvGraphicFramePr>
        <xdr:cNvPr id="16" name="Diagramm 15">
          <a:extLst>
            <a:ext uri="{FF2B5EF4-FFF2-40B4-BE49-F238E27FC236}">
              <a16:creationId xmlns:a16="http://schemas.microsoft.com/office/drawing/2014/main" id="{DA1D0B8B-B1FA-4A60-82FF-FF2845FD2F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xdr:col>
      <xdr:colOff>0</xdr:colOff>
      <xdr:row>173</xdr:row>
      <xdr:rowOff>0</xdr:rowOff>
    </xdr:from>
    <xdr:to>
      <xdr:col>19</xdr:col>
      <xdr:colOff>0</xdr:colOff>
      <xdr:row>189</xdr:row>
      <xdr:rowOff>152400</xdr:rowOff>
    </xdr:to>
    <xdr:graphicFrame macro="">
      <xdr:nvGraphicFramePr>
        <xdr:cNvPr id="17" name="Diagramm 16">
          <a:extLst>
            <a:ext uri="{FF2B5EF4-FFF2-40B4-BE49-F238E27FC236}">
              <a16:creationId xmlns:a16="http://schemas.microsoft.com/office/drawing/2014/main" id="{BF620E35-70CE-4647-B3D9-E09A3BB5AB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7937</xdr:colOff>
      <xdr:row>191</xdr:row>
      <xdr:rowOff>9525</xdr:rowOff>
    </xdr:from>
    <xdr:to>
      <xdr:col>8</xdr:col>
      <xdr:colOff>246062</xdr:colOff>
      <xdr:row>208</xdr:row>
      <xdr:rowOff>0</xdr:rowOff>
    </xdr:to>
    <xdr:graphicFrame macro="">
      <xdr:nvGraphicFramePr>
        <xdr:cNvPr id="18" name="Diagramm 17">
          <a:extLst>
            <a:ext uri="{FF2B5EF4-FFF2-40B4-BE49-F238E27FC236}">
              <a16:creationId xmlns:a16="http://schemas.microsoft.com/office/drawing/2014/main" id="{17979F73-A703-4164-AE00-99BD54B71C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9</xdr:col>
      <xdr:colOff>0</xdr:colOff>
      <xdr:row>191</xdr:row>
      <xdr:rowOff>0</xdr:rowOff>
    </xdr:from>
    <xdr:to>
      <xdr:col>19</xdr:col>
      <xdr:colOff>0</xdr:colOff>
      <xdr:row>207</xdr:row>
      <xdr:rowOff>152400</xdr:rowOff>
    </xdr:to>
    <xdr:graphicFrame macro="">
      <xdr:nvGraphicFramePr>
        <xdr:cNvPr id="19" name="Diagramm 18">
          <a:extLst>
            <a:ext uri="{FF2B5EF4-FFF2-40B4-BE49-F238E27FC236}">
              <a16:creationId xmlns:a16="http://schemas.microsoft.com/office/drawing/2014/main" id="{B75D0538-86BC-466C-BE27-F3108CB1FF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7938</xdr:colOff>
      <xdr:row>209</xdr:row>
      <xdr:rowOff>0</xdr:rowOff>
    </xdr:from>
    <xdr:to>
      <xdr:col>8</xdr:col>
      <xdr:colOff>246063</xdr:colOff>
      <xdr:row>225</xdr:row>
      <xdr:rowOff>152400</xdr:rowOff>
    </xdr:to>
    <xdr:graphicFrame macro="">
      <xdr:nvGraphicFramePr>
        <xdr:cNvPr id="20" name="Diagramm 19">
          <a:extLst>
            <a:ext uri="{FF2B5EF4-FFF2-40B4-BE49-F238E27FC236}">
              <a16:creationId xmlns:a16="http://schemas.microsoft.com/office/drawing/2014/main" id="{FC2CDD75-4A3D-40A7-ADD3-4EE24629EB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9</xdr:col>
      <xdr:colOff>0</xdr:colOff>
      <xdr:row>209</xdr:row>
      <xdr:rowOff>0</xdr:rowOff>
    </xdr:from>
    <xdr:to>
      <xdr:col>19</xdr:col>
      <xdr:colOff>0</xdr:colOff>
      <xdr:row>225</xdr:row>
      <xdr:rowOff>152400</xdr:rowOff>
    </xdr:to>
    <xdr:graphicFrame macro="">
      <xdr:nvGraphicFramePr>
        <xdr:cNvPr id="21" name="Diagramm 20">
          <a:extLst>
            <a:ext uri="{FF2B5EF4-FFF2-40B4-BE49-F238E27FC236}">
              <a16:creationId xmlns:a16="http://schemas.microsoft.com/office/drawing/2014/main" id="{A3A2E006-0DBD-4788-B094-5A28D0BDAA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7938</xdr:colOff>
      <xdr:row>83</xdr:row>
      <xdr:rowOff>7938</xdr:rowOff>
    </xdr:from>
    <xdr:to>
      <xdr:col>8</xdr:col>
      <xdr:colOff>246063</xdr:colOff>
      <xdr:row>99</xdr:row>
      <xdr:rowOff>150812</xdr:rowOff>
    </xdr:to>
    <xdr:graphicFrame macro="">
      <xdr:nvGraphicFramePr>
        <xdr:cNvPr id="22" name="Diagramm 21">
          <a:extLst>
            <a:ext uri="{FF2B5EF4-FFF2-40B4-BE49-F238E27FC236}">
              <a16:creationId xmlns:a16="http://schemas.microsoft.com/office/drawing/2014/main" id="{60E55D78-935B-48A0-80A7-3D40E9615A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0</xdr:colOff>
      <xdr:row>83</xdr:row>
      <xdr:rowOff>0</xdr:rowOff>
    </xdr:from>
    <xdr:to>
      <xdr:col>19</xdr:col>
      <xdr:colOff>0</xdr:colOff>
      <xdr:row>99</xdr:row>
      <xdr:rowOff>152400</xdr:rowOff>
    </xdr:to>
    <xdr:graphicFrame macro="">
      <xdr:nvGraphicFramePr>
        <xdr:cNvPr id="23" name="Diagramm 22">
          <a:extLst>
            <a:ext uri="{FF2B5EF4-FFF2-40B4-BE49-F238E27FC236}">
              <a16:creationId xmlns:a16="http://schemas.microsoft.com/office/drawing/2014/main" id="{5279A40C-DE7C-4D82-8ADB-102E7EAC43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xdr:col>
      <xdr:colOff>7938</xdr:colOff>
      <xdr:row>227</xdr:row>
      <xdr:rowOff>7937</xdr:rowOff>
    </xdr:from>
    <xdr:to>
      <xdr:col>8</xdr:col>
      <xdr:colOff>246063</xdr:colOff>
      <xdr:row>243</xdr:row>
      <xdr:rowOff>160337</xdr:rowOff>
    </xdr:to>
    <xdr:graphicFrame macro="">
      <xdr:nvGraphicFramePr>
        <xdr:cNvPr id="24" name="Diagramm 23">
          <a:extLst>
            <a:ext uri="{FF2B5EF4-FFF2-40B4-BE49-F238E27FC236}">
              <a16:creationId xmlns:a16="http://schemas.microsoft.com/office/drawing/2014/main" id="{B8E303D0-53DC-496E-AD1C-E22ACB8720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xdr:col>
      <xdr:colOff>0</xdr:colOff>
      <xdr:row>227</xdr:row>
      <xdr:rowOff>0</xdr:rowOff>
    </xdr:from>
    <xdr:to>
      <xdr:col>19</xdr:col>
      <xdr:colOff>0</xdr:colOff>
      <xdr:row>243</xdr:row>
      <xdr:rowOff>152400</xdr:rowOff>
    </xdr:to>
    <xdr:graphicFrame macro="">
      <xdr:nvGraphicFramePr>
        <xdr:cNvPr id="25" name="Diagramm 24">
          <a:extLst>
            <a:ext uri="{FF2B5EF4-FFF2-40B4-BE49-F238E27FC236}">
              <a16:creationId xmlns:a16="http://schemas.microsoft.com/office/drawing/2014/main" id="{BBAB049C-2A1F-411B-B38A-DD62DF0B12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xdr:col>
      <xdr:colOff>7938</xdr:colOff>
      <xdr:row>245</xdr:row>
      <xdr:rowOff>9525</xdr:rowOff>
    </xdr:from>
    <xdr:to>
      <xdr:col>8</xdr:col>
      <xdr:colOff>246063</xdr:colOff>
      <xdr:row>262</xdr:row>
      <xdr:rowOff>0</xdr:rowOff>
    </xdr:to>
    <xdr:graphicFrame macro="">
      <xdr:nvGraphicFramePr>
        <xdr:cNvPr id="26" name="Diagramm 25">
          <a:extLst>
            <a:ext uri="{FF2B5EF4-FFF2-40B4-BE49-F238E27FC236}">
              <a16:creationId xmlns:a16="http://schemas.microsoft.com/office/drawing/2014/main" id="{B4CE5B9F-F525-4633-80F7-4FEDA7F79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xdr:col>
      <xdr:colOff>0</xdr:colOff>
      <xdr:row>245</xdr:row>
      <xdr:rowOff>0</xdr:rowOff>
    </xdr:from>
    <xdr:to>
      <xdr:col>19</xdr:col>
      <xdr:colOff>0</xdr:colOff>
      <xdr:row>261</xdr:row>
      <xdr:rowOff>152400</xdr:rowOff>
    </xdr:to>
    <xdr:graphicFrame macro="">
      <xdr:nvGraphicFramePr>
        <xdr:cNvPr id="27" name="Diagramm 26">
          <a:extLst>
            <a:ext uri="{FF2B5EF4-FFF2-40B4-BE49-F238E27FC236}">
              <a16:creationId xmlns:a16="http://schemas.microsoft.com/office/drawing/2014/main" id="{D61DD848-4F61-49C6-BECE-2612B0C880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158750</xdr:colOff>
      <xdr:row>7</xdr:row>
      <xdr:rowOff>68580</xdr:rowOff>
    </xdr:from>
    <xdr:to>
      <xdr:col>13</xdr:col>
      <xdr:colOff>12700</xdr:colOff>
      <xdr:row>24</xdr:row>
      <xdr:rowOff>53340</xdr:rowOff>
    </xdr:to>
    <xdr:graphicFrame macro="">
      <xdr:nvGraphicFramePr>
        <xdr:cNvPr id="1026" name="Diagramm 2">
          <a:extLst>
            <a:ext uri="{FF2B5EF4-FFF2-40B4-BE49-F238E27FC236}">
              <a16:creationId xmlns:a16="http://schemas.microsoft.com/office/drawing/2014/main" id="{00000000-0008-0000-0100-00000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6350</xdr:colOff>
      <xdr:row>32</xdr:row>
      <xdr:rowOff>45720</xdr:rowOff>
    </xdr:from>
    <xdr:to>
      <xdr:col>12</xdr:col>
      <xdr:colOff>476250</xdr:colOff>
      <xdr:row>49</xdr:row>
      <xdr:rowOff>45720</xdr:rowOff>
    </xdr:to>
    <xdr:graphicFrame macro="">
      <xdr:nvGraphicFramePr>
        <xdr:cNvPr id="1027" name="Diagramm 3">
          <a:extLst>
            <a:ext uri="{FF2B5EF4-FFF2-40B4-BE49-F238E27FC236}">
              <a16:creationId xmlns:a16="http://schemas.microsoft.com/office/drawing/2014/main" id="{00000000-0008-0000-0100-00000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6350</xdr:colOff>
      <xdr:row>57</xdr:row>
      <xdr:rowOff>53340</xdr:rowOff>
    </xdr:from>
    <xdr:to>
      <xdr:col>13</xdr:col>
      <xdr:colOff>0</xdr:colOff>
      <xdr:row>74</xdr:row>
      <xdr:rowOff>68580</xdr:rowOff>
    </xdr:to>
    <xdr:graphicFrame macro="">
      <xdr:nvGraphicFramePr>
        <xdr:cNvPr id="1028" name="Diagramm 4">
          <a:extLst>
            <a:ext uri="{FF2B5EF4-FFF2-40B4-BE49-F238E27FC236}">
              <a16:creationId xmlns:a16="http://schemas.microsoft.com/office/drawing/2014/main" id="{00000000-0008-0000-01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82</xdr:row>
      <xdr:rowOff>53340</xdr:rowOff>
    </xdr:from>
    <xdr:to>
      <xdr:col>13</xdr:col>
      <xdr:colOff>6350</xdr:colOff>
      <xdr:row>99</xdr:row>
      <xdr:rowOff>76200</xdr:rowOff>
    </xdr:to>
    <xdr:graphicFrame macro="">
      <xdr:nvGraphicFramePr>
        <xdr:cNvPr id="1029" name="Diagramm 5">
          <a:extLst>
            <a:ext uri="{FF2B5EF4-FFF2-40B4-BE49-F238E27FC236}">
              <a16:creationId xmlns:a16="http://schemas.microsoft.com/office/drawing/2014/main" id="{00000000-0008-0000-0100-00000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107</xdr:row>
      <xdr:rowOff>53340</xdr:rowOff>
    </xdr:from>
    <xdr:to>
      <xdr:col>13</xdr:col>
      <xdr:colOff>0</xdr:colOff>
      <xdr:row>124</xdr:row>
      <xdr:rowOff>83820</xdr:rowOff>
    </xdr:to>
    <xdr:graphicFrame macro="">
      <xdr:nvGraphicFramePr>
        <xdr:cNvPr id="1030" name="Diagramm 6">
          <a:extLst>
            <a:ext uri="{FF2B5EF4-FFF2-40B4-BE49-F238E27FC236}">
              <a16:creationId xmlns:a16="http://schemas.microsoft.com/office/drawing/2014/main" id="{00000000-0008-0000-0100-00000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6350</xdr:colOff>
      <xdr:row>132</xdr:row>
      <xdr:rowOff>68580</xdr:rowOff>
    </xdr:from>
    <xdr:to>
      <xdr:col>12</xdr:col>
      <xdr:colOff>476250</xdr:colOff>
      <xdr:row>149</xdr:row>
      <xdr:rowOff>106680</xdr:rowOff>
    </xdr:to>
    <xdr:graphicFrame macro="">
      <xdr:nvGraphicFramePr>
        <xdr:cNvPr id="1031" name="Diagramm 7">
          <a:extLst>
            <a:ext uri="{FF2B5EF4-FFF2-40B4-BE49-F238E27FC236}">
              <a16:creationId xmlns:a16="http://schemas.microsoft.com/office/drawing/2014/main" id="{00000000-0008-0000-0100-00000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157</xdr:row>
      <xdr:rowOff>76200</xdr:rowOff>
    </xdr:from>
    <xdr:to>
      <xdr:col>13</xdr:col>
      <xdr:colOff>6350</xdr:colOff>
      <xdr:row>174</xdr:row>
      <xdr:rowOff>121920</xdr:rowOff>
    </xdr:to>
    <xdr:graphicFrame macro="">
      <xdr:nvGraphicFramePr>
        <xdr:cNvPr id="1032" name="Diagramm 8">
          <a:extLst>
            <a:ext uri="{FF2B5EF4-FFF2-40B4-BE49-F238E27FC236}">
              <a16:creationId xmlns:a16="http://schemas.microsoft.com/office/drawing/2014/main" id="{00000000-0008-0000-0100-00000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182</xdr:row>
      <xdr:rowOff>68580</xdr:rowOff>
    </xdr:from>
    <xdr:to>
      <xdr:col>13</xdr:col>
      <xdr:colOff>0</xdr:colOff>
      <xdr:row>199</xdr:row>
      <xdr:rowOff>121920</xdr:rowOff>
    </xdr:to>
    <xdr:graphicFrame macro="">
      <xdr:nvGraphicFramePr>
        <xdr:cNvPr id="1033" name="Diagramm 9">
          <a:extLst>
            <a:ext uri="{FF2B5EF4-FFF2-40B4-BE49-F238E27FC236}">
              <a16:creationId xmlns:a16="http://schemas.microsoft.com/office/drawing/2014/main" id="{00000000-0008-0000-0100-000009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207</xdr:row>
      <xdr:rowOff>68580</xdr:rowOff>
    </xdr:from>
    <xdr:to>
      <xdr:col>12</xdr:col>
      <xdr:colOff>476250</xdr:colOff>
      <xdr:row>224</xdr:row>
      <xdr:rowOff>129540</xdr:rowOff>
    </xdr:to>
    <xdr:graphicFrame macro="">
      <xdr:nvGraphicFramePr>
        <xdr:cNvPr id="1034" name="Diagramm 10">
          <a:extLst>
            <a:ext uri="{FF2B5EF4-FFF2-40B4-BE49-F238E27FC236}">
              <a16:creationId xmlns:a16="http://schemas.microsoft.com/office/drawing/2014/main" id="{00000000-0008-0000-0100-00000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232</xdr:row>
      <xdr:rowOff>38100</xdr:rowOff>
    </xdr:from>
    <xdr:to>
      <xdr:col>13</xdr:col>
      <xdr:colOff>0</xdr:colOff>
      <xdr:row>249</xdr:row>
      <xdr:rowOff>129540</xdr:rowOff>
    </xdr:to>
    <xdr:graphicFrame macro="">
      <xdr:nvGraphicFramePr>
        <xdr:cNvPr id="1035" name="Diagramm 11">
          <a:extLst>
            <a:ext uri="{FF2B5EF4-FFF2-40B4-BE49-F238E27FC236}">
              <a16:creationId xmlns:a16="http://schemas.microsoft.com/office/drawing/2014/main" id="{00000000-0008-0000-0100-00000B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257</xdr:row>
      <xdr:rowOff>53340</xdr:rowOff>
    </xdr:from>
    <xdr:to>
      <xdr:col>13</xdr:col>
      <xdr:colOff>12700</xdr:colOff>
      <xdr:row>274</xdr:row>
      <xdr:rowOff>144780</xdr:rowOff>
    </xdr:to>
    <xdr:graphicFrame macro="">
      <xdr:nvGraphicFramePr>
        <xdr:cNvPr id="1036" name="Diagramm 12">
          <a:extLst>
            <a:ext uri="{FF2B5EF4-FFF2-40B4-BE49-F238E27FC236}">
              <a16:creationId xmlns:a16="http://schemas.microsoft.com/office/drawing/2014/main" id="{00000000-0008-0000-0100-00000C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158750</xdr:colOff>
      <xdr:row>282</xdr:row>
      <xdr:rowOff>45720</xdr:rowOff>
    </xdr:from>
    <xdr:to>
      <xdr:col>13</xdr:col>
      <xdr:colOff>6350</xdr:colOff>
      <xdr:row>299</xdr:row>
      <xdr:rowOff>144780</xdr:rowOff>
    </xdr:to>
    <xdr:graphicFrame macro="">
      <xdr:nvGraphicFramePr>
        <xdr:cNvPr id="1037" name="Diagramm 13">
          <a:extLst>
            <a:ext uri="{FF2B5EF4-FFF2-40B4-BE49-F238E27FC236}">
              <a16:creationId xmlns:a16="http://schemas.microsoft.com/office/drawing/2014/main" id="{00000000-0008-0000-0100-00000D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60960</xdr:colOff>
      <xdr:row>307</xdr:row>
      <xdr:rowOff>45720</xdr:rowOff>
    </xdr:from>
    <xdr:to>
      <xdr:col>13</xdr:col>
      <xdr:colOff>0</xdr:colOff>
      <xdr:row>324</xdr:row>
      <xdr:rowOff>152400</xdr:rowOff>
    </xdr:to>
    <xdr:graphicFrame macro="">
      <xdr:nvGraphicFramePr>
        <xdr:cNvPr id="1038" name="Diagramm 14">
          <a:extLst>
            <a:ext uri="{FF2B5EF4-FFF2-40B4-BE49-F238E27FC236}">
              <a16:creationId xmlns:a16="http://schemas.microsoft.com/office/drawing/2014/main" id="{00000000-0008-0000-0100-00000E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31</xdr:row>
      <xdr:rowOff>0</xdr:rowOff>
    </xdr:from>
    <xdr:to>
      <xdr:col>8</xdr:col>
      <xdr:colOff>238125</xdr:colOff>
      <xdr:row>47</xdr:row>
      <xdr:rowOff>152400</xdr:rowOff>
    </xdr:to>
    <xdr:graphicFrame macro="">
      <xdr:nvGraphicFramePr>
        <xdr:cNvPr id="4" name="Diagramm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xdr:colOff>
      <xdr:row>31</xdr:row>
      <xdr:rowOff>19050</xdr:rowOff>
    </xdr:from>
    <xdr:to>
      <xdr:col>19</xdr:col>
      <xdr:colOff>323850</xdr:colOff>
      <xdr:row>48</xdr:row>
      <xdr:rowOff>9525</xdr:rowOff>
    </xdr:to>
    <xdr:graphicFrame macro="">
      <xdr:nvGraphicFramePr>
        <xdr:cNvPr id="6" name="Diagramm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49</xdr:row>
      <xdr:rowOff>0</xdr:rowOff>
    </xdr:from>
    <xdr:to>
      <xdr:col>8</xdr:col>
      <xdr:colOff>247650</xdr:colOff>
      <xdr:row>65</xdr:row>
      <xdr:rowOff>152400</xdr:rowOff>
    </xdr:to>
    <xdr:graphicFrame macro="">
      <xdr:nvGraphicFramePr>
        <xdr:cNvPr id="7" name="Diagramm 6">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49</xdr:row>
      <xdr:rowOff>0</xdr:rowOff>
    </xdr:from>
    <xdr:to>
      <xdr:col>19</xdr:col>
      <xdr:colOff>314325</xdr:colOff>
      <xdr:row>65</xdr:row>
      <xdr:rowOff>152400</xdr:rowOff>
    </xdr:to>
    <xdr:graphicFrame macro="">
      <xdr:nvGraphicFramePr>
        <xdr:cNvPr id="8" name="Diagramm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9525</xdr:colOff>
      <xdr:row>66</xdr:row>
      <xdr:rowOff>152400</xdr:rowOff>
    </xdr:from>
    <xdr:to>
      <xdr:col>8</xdr:col>
      <xdr:colOff>247650</xdr:colOff>
      <xdr:row>83</xdr:row>
      <xdr:rowOff>142875</xdr:rowOff>
    </xdr:to>
    <xdr:graphicFrame macro="">
      <xdr:nvGraphicFramePr>
        <xdr:cNvPr id="9" name="Diagramm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67</xdr:row>
      <xdr:rowOff>0</xdr:rowOff>
    </xdr:from>
    <xdr:to>
      <xdr:col>19</xdr:col>
      <xdr:colOff>314325</xdr:colOff>
      <xdr:row>83</xdr:row>
      <xdr:rowOff>152400</xdr:rowOff>
    </xdr:to>
    <xdr:graphicFrame macro="">
      <xdr:nvGraphicFramePr>
        <xdr:cNvPr id="10" name="Diagramm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103</xdr:row>
      <xdr:rowOff>0</xdr:rowOff>
    </xdr:from>
    <xdr:to>
      <xdr:col>8</xdr:col>
      <xdr:colOff>238125</xdr:colOff>
      <xdr:row>119</xdr:row>
      <xdr:rowOff>152400</xdr:rowOff>
    </xdr:to>
    <xdr:graphicFrame macro="">
      <xdr:nvGraphicFramePr>
        <xdr:cNvPr id="11" name="Diagramm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0</xdr:colOff>
      <xdr:row>103</xdr:row>
      <xdr:rowOff>0</xdr:rowOff>
    </xdr:from>
    <xdr:to>
      <xdr:col>19</xdr:col>
      <xdr:colOff>314325</xdr:colOff>
      <xdr:row>119</xdr:row>
      <xdr:rowOff>152400</xdr:rowOff>
    </xdr:to>
    <xdr:graphicFrame macro="">
      <xdr:nvGraphicFramePr>
        <xdr:cNvPr id="12" name="Diagramm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121</xdr:row>
      <xdr:rowOff>0</xdr:rowOff>
    </xdr:from>
    <xdr:to>
      <xdr:col>8</xdr:col>
      <xdr:colOff>238125</xdr:colOff>
      <xdr:row>137</xdr:row>
      <xdr:rowOff>152400</xdr:rowOff>
    </xdr:to>
    <xdr:graphicFrame macro="">
      <xdr:nvGraphicFramePr>
        <xdr:cNvPr id="13" name="Diagramm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0</xdr:colOff>
      <xdr:row>121</xdr:row>
      <xdr:rowOff>0</xdr:rowOff>
    </xdr:from>
    <xdr:to>
      <xdr:col>19</xdr:col>
      <xdr:colOff>314325</xdr:colOff>
      <xdr:row>137</xdr:row>
      <xdr:rowOff>152400</xdr:rowOff>
    </xdr:to>
    <xdr:graphicFrame macro="">
      <xdr:nvGraphicFramePr>
        <xdr:cNvPr id="14" name="Diagramm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139</xdr:row>
      <xdr:rowOff>9525</xdr:rowOff>
    </xdr:from>
    <xdr:to>
      <xdr:col>8</xdr:col>
      <xdr:colOff>238125</xdr:colOff>
      <xdr:row>156</xdr:row>
      <xdr:rowOff>0</xdr:rowOff>
    </xdr:to>
    <xdr:graphicFrame macro="">
      <xdr:nvGraphicFramePr>
        <xdr:cNvPr id="15" name="Diagramm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xdr:col>
      <xdr:colOff>0</xdr:colOff>
      <xdr:row>139</xdr:row>
      <xdr:rowOff>0</xdr:rowOff>
    </xdr:from>
    <xdr:to>
      <xdr:col>19</xdr:col>
      <xdr:colOff>314325</xdr:colOff>
      <xdr:row>155</xdr:row>
      <xdr:rowOff>152400</xdr:rowOff>
    </xdr:to>
    <xdr:graphicFrame macro="">
      <xdr:nvGraphicFramePr>
        <xdr:cNvPr id="16" name="Diagramm 15">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157</xdr:row>
      <xdr:rowOff>0</xdr:rowOff>
    </xdr:from>
    <xdr:to>
      <xdr:col>8</xdr:col>
      <xdr:colOff>238125</xdr:colOff>
      <xdr:row>173</xdr:row>
      <xdr:rowOff>152400</xdr:rowOff>
    </xdr:to>
    <xdr:graphicFrame macro="">
      <xdr:nvGraphicFramePr>
        <xdr:cNvPr id="17" name="Diagramm 16">
          <a:extLst>
            <a:ext uri="{FF2B5EF4-FFF2-40B4-BE49-F238E27FC236}">
              <a16:creationId xmlns:a16="http://schemas.microsoft.com/office/drawing/2014/main" id="{00000000-0008-0000-00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9</xdr:col>
      <xdr:colOff>0</xdr:colOff>
      <xdr:row>157</xdr:row>
      <xdr:rowOff>0</xdr:rowOff>
    </xdr:from>
    <xdr:to>
      <xdr:col>19</xdr:col>
      <xdr:colOff>314325</xdr:colOff>
      <xdr:row>173</xdr:row>
      <xdr:rowOff>152400</xdr:rowOff>
    </xdr:to>
    <xdr:graphicFrame macro="">
      <xdr:nvGraphicFramePr>
        <xdr:cNvPr id="18" name="Diagramm 17">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xdr:col>
      <xdr:colOff>0</xdr:colOff>
      <xdr:row>175</xdr:row>
      <xdr:rowOff>0</xdr:rowOff>
    </xdr:from>
    <xdr:to>
      <xdr:col>8</xdr:col>
      <xdr:colOff>238125</xdr:colOff>
      <xdr:row>191</xdr:row>
      <xdr:rowOff>152400</xdr:rowOff>
    </xdr:to>
    <xdr:graphicFrame macro="">
      <xdr:nvGraphicFramePr>
        <xdr:cNvPr id="19" name="Diagramm 18">
          <a:extLst>
            <a:ext uri="{FF2B5EF4-FFF2-40B4-BE49-F238E27FC236}">
              <a16:creationId xmlns:a16="http://schemas.microsoft.com/office/drawing/2014/main" id="{00000000-0008-0000-00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xdr:col>
      <xdr:colOff>0</xdr:colOff>
      <xdr:row>175</xdr:row>
      <xdr:rowOff>0</xdr:rowOff>
    </xdr:from>
    <xdr:to>
      <xdr:col>19</xdr:col>
      <xdr:colOff>314325</xdr:colOff>
      <xdr:row>191</xdr:row>
      <xdr:rowOff>152400</xdr:rowOff>
    </xdr:to>
    <xdr:graphicFrame macro="">
      <xdr:nvGraphicFramePr>
        <xdr:cNvPr id="20" name="Diagramm 19">
          <a:extLst>
            <a:ext uri="{FF2B5EF4-FFF2-40B4-BE49-F238E27FC236}">
              <a16:creationId xmlns:a16="http://schemas.microsoft.com/office/drawing/2014/main" id="{00000000-0008-0000-00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0</xdr:colOff>
      <xdr:row>193</xdr:row>
      <xdr:rowOff>9525</xdr:rowOff>
    </xdr:from>
    <xdr:to>
      <xdr:col>8</xdr:col>
      <xdr:colOff>238125</xdr:colOff>
      <xdr:row>210</xdr:row>
      <xdr:rowOff>0</xdr:rowOff>
    </xdr:to>
    <xdr:graphicFrame macro="">
      <xdr:nvGraphicFramePr>
        <xdr:cNvPr id="21" name="Diagramm 20">
          <a:extLst>
            <a:ext uri="{FF2B5EF4-FFF2-40B4-BE49-F238E27FC236}">
              <a16:creationId xmlns:a16="http://schemas.microsoft.com/office/drawing/2014/main" id="{00000000-0008-0000-00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9</xdr:col>
      <xdr:colOff>0</xdr:colOff>
      <xdr:row>193</xdr:row>
      <xdr:rowOff>0</xdr:rowOff>
    </xdr:from>
    <xdr:to>
      <xdr:col>19</xdr:col>
      <xdr:colOff>314325</xdr:colOff>
      <xdr:row>209</xdr:row>
      <xdr:rowOff>152400</xdr:rowOff>
    </xdr:to>
    <xdr:graphicFrame macro="">
      <xdr:nvGraphicFramePr>
        <xdr:cNvPr id="22" name="Diagramm 21">
          <a:extLst>
            <a:ext uri="{FF2B5EF4-FFF2-40B4-BE49-F238E27FC236}">
              <a16:creationId xmlns:a16="http://schemas.microsoft.com/office/drawing/2014/main" id="{00000000-0008-0000-00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0</xdr:colOff>
      <xdr:row>211</xdr:row>
      <xdr:rowOff>0</xdr:rowOff>
    </xdr:from>
    <xdr:to>
      <xdr:col>8</xdr:col>
      <xdr:colOff>238125</xdr:colOff>
      <xdr:row>227</xdr:row>
      <xdr:rowOff>152400</xdr:rowOff>
    </xdr:to>
    <xdr:graphicFrame macro="">
      <xdr:nvGraphicFramePr>
        <xdr:cNvPr id="23" name="Diagramm 22">
          <a:extLst>
            <a:ext uri="{FF2B5EF4-FFF2-40B4-BE49-F238E27FC236}">
              <a16:creationId xmlns:a16="http://schemas.microsoft.com/office/drawing/2014/main" id="{00000000-0008-0000-00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9</xdr:col>
      <xdr:colOff>0</xdr:colOff>
      <xdr:row>211</xdr:row>
      <xdr:rowOff>0</xdr:rowOff>
    </xdr:from>
    <xdr:to>
      <xdr:col>19</xdr:col>
      <xdr:colOff>314325</xdr:colOff>
      <xdr:row>227</xdr:row>
      <xdr:rowOff>152400</xdr:rowOff>
    </xdr:to>
    <xdr:graphicFrame macro="">
      <xdr:nvGraphicFramePr>
        <xdr:cNvPr id="24" name="Diagramm 23">
          <a:extLst>
            <a:ext uri="{FF2B5EF4-FFF2-40B4-BE49-F238E27FC236}">
              <a16:creationId xmlns:a16="http://schemas.microsoft.com/office/drawing/2014/main" id="{00000000-0008-0000-00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85</xdr:row>
      <xdr:rowOff>0</xdr:rowOff>
    </xdr:from>
    <xdr:to>
      <xdr:col>8</xdr:col>
      <xdr:colOff>238125</xdr:colOff>
      <xdr:row>101</xdr:row>
      <xdr:rowOff>142874</xdr:rowOff>
    </xdr:to>
    <xdr:graphicFrame macro="">
      <xdr:nvGraphicFramePr>
        <xdr:cNvPr id="25" name="Diagramm 24">
          <a:extLst>
            <a:ext uri="{FF2B5EF4-FFF2-40B4-BE49-F238E27FC236}">
              <a16:creationId xmlns:a16="http://schemas.microsoft.com/office/drawing/2014/main" id="{00000000-0008-0000-00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0</xdr:colOff>
      <xdr:row>85</xdr:row>
      <xdr:rowOff>0</xdr:rowOff>
    </xdr:from>
    <xdr:to>
      <xdr:col>19</xdr:col>
      <xdr:colOff>314325</xdr:colOff>
      <xdr:row>101</xdr:row>
      <xdr:rowOff>152400</xdr:rowOff>
    </xdr:to>
    <xdr:graphicFrame macro="">
      <xdr:nvGraphicFramePr>
        <xdr:cNvPr id="26" name="Diagramm 25">
          <a:extLst>
            <a:ext uri="{FF2B5EF4-FFF2-40B4-BE49-F238E27FC236}">
              <a16:creationId xmlns:a16="http://schemas.microsoft.com/office/drawing/2014/main" id="{00000000-0008-0000-00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xdr:col>
      <xdr:colOff>0</xdr:colOff>
      <xdr:row>229</xdr:row>
      <xdr:rowOff>0</xdr:rowOff>
    </xdr:from>
    <xdr:to>
      <xdr:col>8</xdr:col>
      <xdr:colOff>238125</xdr:colOff>
      <xdr:row>245</xdr:row>
      <xdr:rowOff>152400</xdr:rowOff>
    </xdr:to>
    <xdr:graphicFrame macro="">
      <xdr:nvGraphicFramePr>
        <xdr:cNvPr id="27" name="Diagramm 26">
          <a:extLst>
            <a:ext uri="{FF2B5EF4-FFF2-40B4-BE49-F238E27FC236}">
              <a16:creationId xmlns:a16="http://schemas.microsoft.com/office/drawing/2014/main" id="{00000000-0008-0000-00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xdr:col>
      <xdr:colOff>0</xdr:colOff>
      <xdr:row>229</xdr:row>
      <xdr:rowOff>0</xdr:rowOff>
    </xdr:from>
    <xdr:to>
      <xdr:col>19</xdr:col>
      <xdr:colOff>314325</xdr:colOff>
      <xdr:row>245</xdr:row>
      <xdr:rowOff>152400</xdr:rowOff>
    </xdr:to>
    <xdr:graphicFrame macro="">
      <xdr:nvGraphicFramePr>
        <xdr:cNvPr id="28" name="Diagramm 27">
          <a:extLst>
            <a:ext uri="{FF2B5EF4-FFF2-40B4-BE49-F238E27FC236}">
              <a16:creationId xmlns:a16="http://schemas.microsoft.com/office/drawing/2014/main" id="{00000000-0008-0000-00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xdr:col>
      <xdr:colOff>0</xdr:colOff>
      <xdr:row>247</xdr:row>
      <xdr:rowOff>9525</xdr:rowOff>
    </xdr:from>
    <xdr:to>
      <xdr:col>8</xdr:col>
      <xdr:colOff>238125</xdr:colOff>
      <xdr:row>264</xdr:row>
      <xdr:rowOff>0</xdr:rowOff>
    </xdr:to>
    <xdr:graphicFrame macro="">
      <xdr:nvGraphicFramePr>
        <xdr:cNvPr id="29" name="Diagramm 28">
          <a:extLst>
            <a:ext uri="{FF2B5EF4-FFF2-40B4-BE49-F238E27FC236}">
              <a16:creationId xmlns:a16="http://schemas.microsoft.com/office/drawing/2014/main" id="{00000000-0008-0000-00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xdr:col>
      <xdr:colOff>0</xdr:colOff>
      <xdr:row>247</xdr:row>
      <xdr:rowOff>0</xdr:rowOff>
    </xdr:from>
    <xdr:to>
      <xdr:col>19</xdr:col>
      <xdr:colOff>314325</xdr:colOff>
      <xdr:row>263</xdr:row>
      <xdr:rowOff>152400</xdr:rowOff>
    </xdr:to>
    <xdr:graphicFrame macro="">
      <xdr:nvGraphicFramePr>
        <xdr:cNvPr id="30" name="Diagramm 29">
          <a:extLst>
            <a:ext uri="{FF2B5EF4-FFF2-40B4-BE49-F238E27FC236}">
              <a16:creationId xmlns:a16="http://schemas.microsoft.com/office/drawing/2014/main" id="{00000000-0008-0000-00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68580</xdr:colOff>
      <xdr:row>55</xdr:row>
      <xdr:rowOff>30480</xdr:rowOff>
    </xdr:from>
    <xdr:to>
      <xdr:col>7</xdr:col>
      <xdr:colOff>0</xdr:colOff>
      <xdr:row>72</xdr:row>
      <xdr:rowOff>15240</xdr:rowOff>
    </xdr:to>
    <xdr:graphicFrame macro="">
      <xdr:nvGraphicFramePr>
        <xdr:cNvPr id="2049" name="Diagramm 1">
          <a:extLst>
            <a:ext uri="{FF2B5EF4-FFF2-40B4-BE49-F238E27FC236}">
              <a16:creationId xmlns:a16="http://schemas.microsoft.com/office/drawing/2014/main" id="{00000000-0008-0000-04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146685</xdr:colOff>
      <xdr:row>55</xdr:row>
      <xdr:rowOff>28575</xdr:rowOff>
    </xdr:from>
    <xdr:to>
      <xdr:col>13</xdr:col>
      <xdr:colOff>321945</xdr:colOff>
      <xdr:row>72</xdr:row>
      <xdr:rowOff>59055</xdr:rowOff>
    </xdr:to>
    <xdr:graphicFrame macro="">
      <xdr:nvGraphicFramePr>
        <xdr:cNvPr id="2050" name="Diagramm 2">
          <a:extLst>
            <a:ext uri="{FF2B5EF4-FFF2-40B4-BE49-F238E27FC236}">
              <a16:creationId xmlns:a16="http://schemas.microsoft.com/office/drawing/2014/main" id="{00000000-0008-0000-0400-000002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60960</xdr:colOff>
      <xdr:row>78</xdr:row>
      <xdr:rowOff>53340</xdr:rowOff>
    </xdr:from>
    <xdr:to>
      <xdr:col>7</xdr:col>
      <xdr:colOff>0</xdr:colOff>
      <xdr:row>95</xdr:row>
      <xdr:rowOff>53340</xdr:rowOff>
    </xdr:to>
    <xdr:graphicFrame macro="">
      <xdr:nvGraphicFramePr>
        <xdr:cNvPr id="2051" name="Diagramm 3">
          <a:extLst>
            <a:ext uri="{FF2B5EF4-FFF2-40B4-BE49-F238E27FC236}">
              <a16:creationId xmlns:a16="http://schemas.microsoft.com/office/drawing/2014/main" id="{00000000-0008-0000-0400-000003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133350</xdr:colOff>
      <xdr:row>78</xdr:row>
      <xdr:rowOff>55245</xdr:rowOff>
    </xdr:from>
    <xdr:to>
      <xdr:col>13</xdr:col>
      <xdr:colOff>323850</xdr:colOff>
      <xdr:row>95</xdr:row>
      <xdr:rowOff>55245</xdr:rowOff>
    </xdr:to>
    <xdr:graphicFrame macro="">
      <xdr:nvGraphicFramePr>
        <xdr:cNvPr id="2052" name="Diagramm 4">
          <a:extLst>
            <a:ext uri="{FF2B5EF4-FFF2-40B4-BE49-F238E27FC236}">
              <a16:creationId xmlns:a16="http://schemas.microsoft.com/office/drawing/2014/main" id="{00000000-0008-0000-0400-000004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38100</xdr:colOff>
      <xdr:row>101</xdr:row>
      <xdr:rowOff>45720</xdr:rowOff>
    </xdr:from>
    <xdr:to>
      <xdr:col>6</xdr:col>
      <xdr:colOff>784860</xdr:colOff>
      <xdr:row>118</xdr:row>
      <xdr:rowOff>53340</xdr:rowOff>
    </xdr:to>
    <xdr:graphicFrame macro="">
      <xdr:nvGraphicFramePr>
        <xdr:cNvPr id="2053" name="Diagramm 5">
          <a:extLst>
            <a:ext uri="{FF2B5EF4-FFF2-40B4-BE49-F238E27FC236}">
              <a16:creationId xmlns:a16="http://schemas.microsoft.com/office/drawing/2014/main" id="{00000000-0008-0000-0400-000005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118110</xdr:colOff>
      <xdr:row>101</xdr:row>
      <xdr:rowOff>49530</xdr:rowOff>
    </xdr:from>
    <xdr:to>
      <xdr:col>13</xdr:col>
      <xdr:colOff>327660</xdr:colOff>
      <xdr:row>118</xdr:row>
      <xdr:rowOff>57150</xdr:rowOff>
    </xdr:to>
    <xdr:graphicFrame macro="">
      <xdr:nvGraphicFramePr>
        <xdr:cNvPr id="2054" name="Diagramm 6">
          <a:extLst>
            <a:ext uri="{FF2B5EF4-FFF2-40B4-BE49-F238E27FC236}">
              <a16:creationId xmlns:a16="http://schemas.microsoft.com/office/drawing/2014/main" id="{00000000-0008-0000-0400-000006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38100</xdr:colOff>
      <xdr:row>124</xdr:row>
      <xdr:rowOff>45720</xdr:rowOff>
    </xdr:from>
    <xdr:to>
      <xdr:col>7</xdr:col>
      <xdr:colOff>0</xdr:colOff>
      <xdr:row>141</xdr:row>
      <xdr:rowOff>68580</xdr:rowOff>
    </xdr:to>
    <xdr:graphicFrame macro="">
      <xdr:nvGraphicFramePr>
        <xdr:cNvPr id="2055" name="Diagramm 7">
          <a:extLst>
            <a:ext uri="{FF2B5EF4-FFF2-40B4-BE49-F238E27FC236}">
              <a16:creationId xmlns:a16="http://schemas.microsoft.com/office/drawing/2014/main" id="{00000000-0008-0000-0400-000007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140970</xdr:colOff>
      <xdr:row>124</xdr:row>
      <xdr:rowOff>47625</xdr:rowOff>
    </xdr:from>
    <xdr:to>
      <xdr:col>13</xdr:col>
      <xdr:colOff>365760</xdr:colOff>
      <xdr:row>141</xdr:row>
      <xdr:rowOff>62865</xdr:rowOff>
    </xdr:to>
    <xdr:graphicFrame macro="">
      <xdr:nvGraphicFramePr>
        <xdr:cNvPr id="2056" name="Diagramm 8">
          <a:extLst>
            <a:ext uri="{FF2B5EF4-FFF2-40B4-BE49-F238E27FC236}">
              <a16:creationId xmlns:a16="http://schemas.microsoft.com/office/drawing/2014/main" id="{00000000-0008-0000-0400-000008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xdr:colOff>
      <xdr:row>147</xdr:row>
      <xdr:rowOff>45720</xdr:rowOff>
    </xdr:from>
    <xdr:to>
      <xdr:col>7</xdr:col>
      <xdr:colOff>0</xdr:colOff>
      <xdr:row>164</xdr:row>
      <xdr:rowOff>76200</xdr:rowOff>
    </xdr:to>
    <xdr:graphicFrame macro="">
      <xdr:nvGraphicFramePr>
        <xdr:cNvPr id="2057" name="Diagramm 9">
          <a:extLst>
            <a:ext uri="{FF2B5EF4-FFF2-40B4-BE49-F238E27FC236}">
              <a16:creationId xmlns:a16="http://schemas.microsoft.com/office/drawing/2014/main" id="{00000000-0008-0000-0400-000009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131445</xdr:colOff>
      <xdr:row>147</xdr:row>
      <xdr:rowOff>59055</xdr:rowOff>
    </xdr:from>
    <xdr:to>
      <xdr:col>13</xdr:col>
      <xdr:colOff>352425</xdr:colOff>
      <xdr:row>164</xdr:row>
      <xdr:rowOff>81915</xdr:rowOff>
    </xdr:to>
    <xdr:graphicFrame macro="">
      <xdr:nvGraphicFramePr>
        <xdr:cNvPr id="2058" name="Diagramm 10">
          <a:extLst>
            <a:ext uri="{FF2B5EF4-FFF2-40B4-BE49-F238E27FC236}">
              <a16:creationId xmlns:a16="http://schemas.microsoft.com/office/drawing/2014/main" id="{00000000-0008-0000-0400-00000A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22860</xdr:colOff>
      <xdr:row>170</xdr:row>
      <xdr:rowOff>30480</xdr:rowOff>
    </xdr:from>
    <xdr:to>
      <xdr:col>7</xdr:col>
      <xdr:colOff>0</xdr:colOff>
      <xdr:row>187</xdr:row>
      <xdr:rowOff>68580</xdr:rowOff>
    </xdr:to>
    <xdr:graphicFrame macro="">
      <xdr:nvGraphicFramePr>
        <xdr:cNvPr id="2059" name="Diagramm 11">
          <a:extLst>
            <a:ext uri="{FF2B5EF4-FFF2-40B4-BE49-F238E27FC236}">
              <a16:creationId xmlns:a16="http://schemas.microsoft.com/office/drawing/2014/main" id="{00000000-0008-0000-0400-00000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152400</xdr:colOff>
      <xdr:row>170</xdr:row>
      <xdr:rowOff>30480</xdr:rowOff>
    </xdr:from>
    <xdr:to>
      <xdr:col>13</xdr:col>
      <xdr:colOff>381000</xdr:colOff>
      <xdr:row>187</xdr:row>
      <xdr:rowOff>68580</xdr:rowOff>
    </xdr:to>
    <xdr:graphicFrame macro="">
      <xdr:nvGraphicFramePr>
        <xdr:cNvPr id="2060" name="Diagramm 12">
          <a:extLst>
            <a:ext uri="{FF2B5EF4-FFF2-40B4-BE49-F238E27FC236}">
              <a16:creationId xmlns:a16="http://schemas.microsoft.com/office/drawing/2014/main" id="{00000000-0008-0000-0400-00000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7620</xdr:colOff>
      <xdr:row>193</xdr:row>
      <xdr:rowOff>83820</xdr:rowOff>
    </xdr:from>
    <xdr:to>
      <xdr:col>7</xdr:col>
      <xdr:colOff>0</xdr:colOff>
      <xdr:row>210</xdr:row>
      <xdr:rowOff>129540</xdr:rowOff>
    </xdr:to>
    <xdr:graphicFrame macro="">
      <xdr:nvGraphicFramePr>
        <xdr:cNvPr id="2061" name="Diagramm 13">
          <a:extLst>
            <a:ext uri="{FF2B5EF4-FFF2-40B4-BE49-F238E27FC236}">
              <a16:creationId xmlns:a16="http://schemas.microsoft.com/office/drawing/2014/main" id="{00000000-0008-0000-0400-00000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152400</xdr:colOff>
      <xdr:row>193</xdr:row>
      <xdr:rowOff>87630</xdr:rowOff>
    </xdr:from>
    <xdr:to>
      <xdr:col>13</xdr:col>
      <xdr:colOff>388620</xdr:colOff>
      <xdr:row>210</xdr:row>
      <xdr:rowOff>133350</xdr:rowOff>
    </xdr:to>
    <xdr:graphicFrame macro="">
      <xdr:nvGraphicFramePr>
        <xdr:cNvPr id="2062" name="Diagramm 14">
          <a:extLst>
            <a:ext uri="{FF2B5EF4-FFF2-40B4-BE49-F238E27FC236}">
              <a16:creationId xmlns:a16="http://schemas.microsoft.com/office/drawing/2014/main" id="{00000000-0008-0000-0400-00000E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0</xdr:colOff>
      <xdr:row>216</xdr:row>
      <xdr:rowOff>68580</xdr:rowOff>
    </xdr:from>
    <xdr:to>
      <xdr:col>7</xdr:col>
      <xdr:colOff>0</xdr:colOff>
      <xdr:row>233</xdr:row>
      <xdr:rowOff>121920</xdr:rowOff>
    </xdr:to>
    <xdr:graphicFrame macro="">
      <xdr:nvGraphicFramePr>
        <xdr:cNvPr id="2063" name="Diagramm 15">
          <a:extLst>
            <a:ext uri="{FF2B5EF4-FFF2-40B4-BE49-F238E27FC236}">
              <a16:creationId xmlns:a16="http://schemas.microsoft.com/office/drawing/2014/main" id="{00000000-0008-0000-0400-00000F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161925</xdr:colOff>
      <xdr:row>216</xdr:row>
      <xdr:rowOff>59055</xdr:rowOff>
    </xdr:from>
    <xdr:to>
      <xdr:col>13</xdr:col>
      <xdr:colOff>394335</xdr:colOff>
      <xdr:row>233</xdr:row>
      <xdr:rowOff>112395</xdr:rowOff>
    </xdr:to>
    <xdr:graphicFrame macro="">
      <xdr:nvGraphicFramePr>
        <xdr:cNvPr id="2064" name="Diagramm 16">
          <a:extLst>
            <a:ext uri="{FF2B5EF4-FFF2-40B4-BE49-F238E27FC236}">
              <a16:creationId xmlns:a16="http://schemas.microsoft.com/office/drawing/2014/main" id="{00000000-0008-0000-0400-000010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0</xdr:colOff>
      <xdr:row>239</xdr:row>
      <xdr:rowOff>45720</xdr:rowOff>
    </xdr:from>
    <xdr:to>
      <xdr:col>7</xdr:col>
      <xdr:colOff>7620</xdr:colOff>
      <xdr:row>256</xdr:row>
      <xdr:rowOff>114300</xdr:rowOff>
    </xdr:to>
    <xdr:graphicFrame macro="">
      <xdr:nvGraphicFramePr>
        <xdr:cNvPr id="2065" name="Diagramm 17">
          <a:extLst>
            <a:ext uri="{FF2B5EF4-FFF2-40B4-BE49-F238E27FC236}">
              <a16:creationId xmlns:a16="http://schemas.microsoft.com/office/drawing/2014/main" id="{00000000-0008-0000-0400-00001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161925</xdr:colOff>
      <xdr:row>239</xdr:row>
      <xdr:rowOff>38100</xdr:rowOff>
    </xdr:from>
    <xdr:to>
      <xdr:col>13</xdr:col>
      <xdr:colOff>390525</xdr:colOff>
      <xdr:row>256</xdr:row>
      <xdr:rowOff>106680</xdr:rowOff>
    </xdr:to>
    <xdr:graphicFrame macro="">
      <xdr:nvGraphicFramePr>
        <xdr:cNvPr id="2066" name="Diagramm 18">
          <a:extLst>
            <a:ext uri="{FF2B5EF4-FFF2-40B4-BE49-F238E27FC236}">
              <a16:creationId xmlns:a16="http://schemas.microsoft.com/office/drawing/2014/main" id="{00000000-0008-0000-0400-000012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0</xdr:colOff>
      <xdr:row>262</xdr:row>
      <xdr:rowOff>53340</xdr:rowOff>
    </xdr:from>
    <xdr:to>
      <xdr:col>7</xdr:col>
      <xdr:colOff>0</xdr:colOff>
      <xdr:row>279</xdr:row>
      <xdr:rowOff>129540</xdr:rowOff>
    </xdr:to>
    <xdr:graphicFrame macro="">
      <xdr:nvGraphicFramePr>
        <xdr:cNvPr id="2067" name="Diagramm 19">
          <a:extLst>
            <a:ext uri="{FF2B5EF4-FFF2-40B4-BE49-F238E27FC236}">
              <a16:creationId xmlns:a16="http://schemas.microsoft.com/office/drawing/2014/main" id="{00000000-0008-0000-0400-000013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7</xdr:col>
      <xdr:colOff>161925</xdr:colOff>
      <xdr:row>262</xdr:row>
      <xdr:rowOff>57150</xdr:rowOff>
    </xdr:from>
    <xdr:to>
      <xdr:col>13</xdr:col>
      <xdr:colOff>390525</xdr:colOff>
      <xdr:row>279</xdr:row>
      <xdr:rowOff>133350</xdr:rowOff>
    </xdr:to>
    <xdr:graphicFrame macro="">
      <xdr:nvGraphicFramePr>
        <xdr:cNvPr id="2068" name="Diagramm 20">
          <a:extLst>
            <a:ext uri="{FF2B5EF4-FFF2-40B4-BE49-F238E27FC236}">
              <a16:creationId xmlns:a16="http://schemas.microsoft.com/office/drawing/2014/main" id="{00000000-0008-0000-0400-000014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0</xdr:colOff>
      <xdr:row>285</xdr:row>
      <xdr:rowOff>45720</xdr:rowOff>
    </xdr:from>
    <xdr:to>
      <xdr:col>7</xdr:col>
      <xdr:colOff>7620</xdr:colOff>
      <xdr:row>302</xdr:row>
      <xdr:rowOff>129540</xdr:rowOff>
    </xdr:to>
    <xdr:graphicFrame macro="">
      <xdr:nvGraphicFramePr>
        <xdr:cNvPr id="2069" name="Diagramm 21">
          <a:extLst>
            <a:ext uri="{FF2B5EF4-FFF2-40B4-BE49-F238E27FC236}">
              <a16:creationId xmlns:a16="http://schemas.microsoft.com/office/drawing/2014/main" id="{00000000-0008-0000-0400-000015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7</xdr:col>
      <xdr:colOff>152400</xdr:colOff>
      <xdr:row>285</xdr:row>
      <xdr:rowOff>38100</xdr:rowOff>
    </xdr:from>
    <xdr:to>
      <xdr:col>13</xdr:col>
      <xdr:colOff>388620</xdr:colOff>
      <xdr:row>302</xdr:row>
      <xdr:rowOff>121920</xdr:rowOff>
    </xdr:to>
    <xdr:graphicFrame macro="">
      <xdr:nvGraphicFramePr>
        <xdr:cNvPr id="2070" name="Diagramm 22">
          <a:extLst>
            <a:ext uri="{FF2B5EF4-FFF2-40B4-BE49-F238E27FC236}">
              <a16:creationId xmlns:a16="http://schemas.microsoft.com/office/drawing/2014/main" id="{00000000-0008-0000-0400-000016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0</xdr:colOff>
      <xdr:row>308</xdr:row>
      <xdr:rowOff>45720</xdr:rowOff>
    </xdr:from>
    <xdr:to>
      <xdr:col>6</xdr:col>
      <xdr:colOff>784860</xdr:colOff>
      <xdr:row>325</xdr:row>
      <xdr:rowOff>144780</xdr:rowOff>
    </xdr:to>
    <xdr:graphicFrame macro="">
      <xdr:nvGraphicFramePr>
        <xdr:cNvPr id="2071" name="Diagramm 23">
          <a:extLst>
            <a:ext uri="{FF2B5EF4-FFF2-40B4-BE49-F238E27FC236}">
              <a16:creationId xmlns:a16="http://schemas.microsoft.com/office/drawing/2014/main" id="{00000000-0008-0000-0400-000017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7</xdr:col>
      <xdr:colOff>152400</xdr:colOff>
      <xdr:row>308</xdr:row>
      <xdr:rowOff>38100</xdr:rowOff>
    </xdr:from>
    <xdr:to>
      <xdr:col>13</xdr:col>
      <xdr:colOff>384810</xdr:colOff>
      <xdr:row>325</xdr:row>
      <xdr:rowOff>129540</xdr:rowOff>
    </xdr:to>
    <xdr:graphicFrame macro="">
      <xdr:nvGraphicFramePr>
        <xdr:cNvPr id="2072" name="Diagramm 24">
          <a:extLst>
            <a:ext uri="{FF2B5EF4-FFF2-40B4-BE49-F238E27FC236}">
              <a16:creationId xmlns:a16="http://schemas.microsoft.com/office/drawing/2014/main" id="{00000000-0008-0000-0400-000018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331</xdr:row>
      <xdr:rowOff>38100</xdr:rowOff>
    </xdr:from>
    <xdr:to>
      <xdr:col>7</xdr:col>
      <xdr:colOff>0</xdr:colOff>
      <xdr:row>348</xdr:row>
      <xdr:rowOff>144780</xdr:rowOff>
    </xdr:to>
    <xdr:graphicFrame macro="">
      <xdr:nvGraphicFramePr>
        <xdr:cNvPr id="2073" name="Diagramm 25">
          <a:extLst>
            <a:ext uri="{FF2B5EF4-FFF2-40B4-BE49-F238E27FC236}">
              <a16:creationId xmlns:a16="http://schemas.microsoft.com/office/drawing/2014/main" id="{00000000-0008-0000-0400-000019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7</xdr:col>
      <xdr:colOff>152400</xdr:colOff>
      <xdr:row>331</xdr:row>
      <xdr:rowOff>28575</xdr:rowOff>
    </xdr:from>
    <xdr:to>
      <xdr:col>13</xdr:col>
      <xdr:colOff>381000</xdr:colOff>
      <xdr:row>348</xdr:row>
      <xdr:rowOff>135255</xdr:rowOff>
    </xdr:to>
    <xdr:graphicFrame macro="">
      <xdr:nvGraphicFramePr>
        <xdr:cNvPr id="2074" name="Diagramm 26">
          <a:extLst>
            <a:ext uri="{FF2B5EF4-FFF2-40B4-BE49-F238E27FC236}">
              <a16:creationId xmlns:a16="http://schemas.microsoft.com/office/drawing/2014/main" id="{00000000-0008-0000-0400-00001A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0</xdr:col>
      <xdr:colOff>0</xdr:colOff>
      <xdr:row>350</xdr:row>
      <xdr:rowOff>0</xdr:rowOff>
    </xdr:from>
    <xdr:to>
      <xdr:col>7</xdr:col>
      <xdr:colOff>769620</xdr:colOff>
      <xdr:row>366</xdr:row>
      <xdr:rowOff>152400</xdr:rowOff>
    </xdr:to>
    <xdr:graphicFrame macro="">
      <xdr:nvGraphicFramePr>
        <xdr:cNvPr id="2077" name="Diagramm 29">
          <a:extLst>
            <a:ext uri="{FF2B5EF4-FFF2-40B4-BE49-F238E27FC236}">
              <a16:creationId xmlns:a16="http://schemas.microsoft.com/office/drawing/2014/main" id="{00000000-0008-0000-0400-00001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0</xdr:colOff>
      <xdr:row>368</xdr:row>
      <xdr:rowOff>0</xdr:rowOff>
    </xdr:from>
    <xdr:to>
      <xdr:col>7</xdr:col>
      <xdr:colOff>760095</xdr:colOff>
      <xdr:row>385</xdr:row>
      <xdr:rowOff>0</xdr:rowOff>
    </xdr:to>
    <xdr:graphicFrame macro="">
      <xdr:nvGraphicFramePr>
        <xdr:cNvPr id="2078" name="Diagramm 30">
          <a:extLst>
            <a:ext uri="{FF2B5EF4-FFF2-40B4-BE49-F238E27FC236}">
              <a16:creationId xmlns:a16="http://schemas.microsoft.com/office/drawing/2014/main" id="{00000000-0008-0000-0400-00001E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0</xdr:col>
      <xdr:colOff>0</xdr:colOff>
      <xdr:row>386</xdr:row>
      <xdr:rowOff>0</xdr:rowOff>
    </xdr:from>
    <xdr:to>
      <xdr:col>7</xdr:col>
      <xdr:colOff>769620</xdr:colOff>
      <xdr:row>403</xdr:row>
      <xdr:rowOff>0</xdr:rowOff>
    </xdr:to>
    <xdr:graphicFrame macro="">
      <xdr:nvGraphicFramePr>
        <xdr:cNvPr id="2079" name="Diagramm 31">
          <a:extLst>
            <a:ext uri="{FF2B5EF4-FFF2-40B4-BE49-F238E27FC236}">
              <a16:creationId xmlns:a16="http://schemas.microsoft.com/office/drawing/2014/main" id="{00000000-0008-0000-0400-00001F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0</xdr:col>
      <xdr:colOff>0</xdr:colOff>
      <xdr:row>404</xdr:row>
      <xdr:rowOff>0</xdr:rowOff>
    </xdr:from>
    <xdr:to>
      <xdr:col>7</xdr:col>
      <xdr:colOff>769620</xdr:colOff>
      <xdr:row>422</xdr:row>
      <xdr:rowOff>7620</xdr:rowOff>
    </xdr:to>
    <xdr:graphicFrame macro="">
      <xdr:nvGraphicFramePr>
        <xdr:cNvPr id="2080" name="Diagramm 32">
          <a:extLst>
            <a:ext uri="{FF2B5EF4-FFF2-40B4-BE49-F238E27FC236}">
              <a16:creationId xmlns:a16="http://schemas.microsoft.com/office/drawing/2014/main" id="{00000000-0008-0000-0400-000020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5DFC-16C4-4656-94E8-B09C2E656DEB}">
  <dimension ref="A1:T264"/>
  <sheetViews>
    <sheetView showGridLines="0" tabSelected="1" zoomScaleNormal="100" zoomScaleSheetLayoutView="100" workbookViewId="0"/>
  </sheetViews>
  <sheetFormatPr baseColWidth="10" defaultColWidth="11.453125" defaultRowHeight="13" x14ac:dyDescent="0.3"/>
  <cols>
    <col min="1" max="1" width="3.36328125" style="3" customWidth="1"/>
    <col min="2" max="2" width="16.54296875" style="3" bestFit="1" customWidth="1"/>
    <col min="3" max="3" width="13.7265625" style="3" bestFit="1" customWidth="1"/>
    <col min="4" max="7" width="7.1796875" style="3" bestFit="1" customWidth="1"/>
    <col min="8" max="8" width="6.1796875" style="3" bestFit="1" customWidth="1"/>
    <col min="9" max="9" width="6.7265625" style="3" bestFit="1" customWidth="1"/>
    <col min="10" max="10" width="7.26953125" style="3" bestFit="1" customWidth="1"/>
    <col min="11" max="11" width="5.7265625" style="3" bestFit="1" customWidth="1"/>
    <col min="12" max="12" width="6.7265625" style="3" bestFit="1" customWidth="1"/>
    <col min="13" max="13" width="7.26953125" style="3" bestFit="1" customWidth="1"/>
    <col min="14" max="14" width="4.1796875" style="3" bestFit="1" customWidth="1"/>
    <col min="15" max="15" width="6.7265625" style="3" bestFit="1" customWidth="1"/>
    <col min="16" max="16" width="7.26953125" style="3" bestFit="1" customWidth="1"/>
    <col min="17" max="17" width="5.7265625" style="3" bestFit="1" customWidth="1"/>
    <col min="18" max="18" width="6.7265625" style="3" bestFit="1" customWidth="1"/>
    <col min="19" max="19" width="6.26953125" style="3" bestFit="1" customWidth="1"/>
    <col min="20" max="20" width="4.81640625" style="3" customWidth="1"/>
    <col min="21" max="16384" width="11.453125" style="3"/>
  </cols>
  <sheetData>
    <row r="1" spans="1:20" ht="15.5" x14ac:dyDescent="0.35">
      <c r="A1" s="141"/>
      <c r="B1" s="162" t="s">
        <v>92</v>
      </c>
      <c r="C1" s="162"/>
      <c r="D1" s="162"/>
      <c r="E1" s="162"/>
      <c r="F1" s="162"/>
      <c r="G1" s="162"/>
      <c r="H1" s="162"/>
      <c r="I1" s="162"/>
      <c r="J1" s="162"/>
      <c r="K1" s="162"/>
      <c r="L1" s="162"/>
      <c r="M1" s="162"/>
      <c r="N1" s="162"/>
      <c r="O1" s="162"/>
      <c r="P1" s="162"/>
      <c r="Q1" s="162"/>
      <c r="R1" s="162"/>
      <c r="S1" s="142"/>
      <c r="T1" s="141"/>
    </row>
    <row r="2" spans="1:20" ht="15.5" x14ac:dyDescent="0.35">
      <c r="A2" s="141"/>
      <c r="B2" s="162" t="s">
        <v>163</v>
      </c>
      <c r="C2" s="162"/>
      <c r="D2" s="162"/>
      <c r="E2" s="162"/>
      <c r="F2" s="162"/>
      <c r="G2" s="162"/>
      <c r="H2" s="162"/>
      <c r="I2" s="162"/>
      <c r="J2" s="162"/>
      <c r="K2" s="162"/>
      <c r="L2" s="162"/>
      <c r="M2" s="162"/>
      <c r="N2" s="162"/>
      <c r="O2" s="162"/>
      <c r="P2" s="162"/>
      <c r="Q2" s="162"/>
      <c r="R2" s="162"/>
      <c r="S2" s="142"/>
      <c r="T2" s="141"/>
    </row>
    <row r="3" spans="1:20" ht="15.5" x14ac:dyDescent="0.35">
      <c r="A3" s="141"/>
      <c r="B3" s="162" t="s">
        <v>94</v>
      </c>
      <c r="C3" s="162"/>
      <c r="D3" s="162"/>
      <c r="E3" s="162"/>
      <c r="F3" s="162"/>
      <c r="G3" s="162"/>
      <c r="H3" s="162"/>
      <c r="I3" s="162"/>
      <c r="J3" s="162"/>
      <c r="K3" s="162"/>
      <c r="L3" s="162"/>
      <c r="M3" s="162"/>
      <c r="N3" s="162"/>
      <c r="O3" s="162"/>
      <c r="P3" s="162"/>
      <c r="Q3" s="162"/>
      <c r="R3" s="162"/>
      <c r="S3" s="142"/>
      <c r="T3" s="141"/>
    </row>
    <row r="4" spans="1:20" x14ac:dyDescent="0.3">
      <c r="A4" s="141"/>
      <c r="B4" s="141"/>
      <c r="C4" s="141"/>
      <c r="D4" s="141"/>
      <c r="E4" s="141"/>
      <c r="F4" s="141"/>
      <c r="G4" s="141"/>
      <c r="H4" s="141"/>
      <c r="I4" s="141"/>
      <c r="J4" s="141"/>
      <c r="K4" s="141"/>
      <c r="L4" s="141"/>
      <c r="M4" s="141"/>
      <c r="N4" s="141"/>
      <c r="O4" s="141"/>
      <c r="P4" s="141"/>
      <c r="Q4" s="141"/>
      <c r="R4" s="141"/>
      <c r="S4" s="141"/>
      <c r="T4" s="141"/>
    </row>
    <row r="5" spans="1:20" x14ac:dyDescent="0.3">
      <c r="A5" s="141"/>
      <c r="B5" s="5" t="s">
        <v>95</v>
      </c>
      <c r="C5" s="5" t="s">
        <v>96</v>
      </c>
      <c r="D5" s="163" t="s">
        <v>97</v>
      </c>
      <c r="E5" s="164"/>
      <c r="F5" s="163" t="s">
        <v>100</v>
      </c>
      <c r="G5" s="164"/>
      <c r="H5" s="165" t="s">
        <v>6</v>
      </c>
      <c r="I5" s="165"/>
      <c r="J5" s="165"/>
      <c r="K5" s="166" t="s">
        <v>7</v>
      </c>
      <c r="L5" s="166"/>
      <c r="M5" s="166"/>
      <c r="N5" s="167" t="s">
        <v>60</v>
      </c>
      <c r="O5" s="167"/>
      <c r="P5" s="167"/>
      <c r="Q5" s="168" t="s">
        <v>81</v>
      </c>
      <c r="R5" s="168"/>
      <c r="S5" s="168"/>
      <c r="T5" s="141"/>
    </row>
    <row r="6" spans="1:20" x14ac:dyDescent="0.3">
      <c r="A6" s="141"/>
      <c r="B6" s="5"/>
      <c r="C6" s="5"/>
      <c r="D6" s="7" t="s">
        <v>101</v>
      </c>
      <c r="E6" s="7" t="s">
        <v>99</v>
      </c>
      <c r="F6" s="7" t="s">
        <v>101</v>
      </c>
      <c r="G6" s="7" t="s">
        <v>99</v>
      </c>
      <c r="H6" s="97" t="s">
        <v>101</v>
      </c>
      <c r="I6" s="97" t="s">
        <v>99</v>
      </c>
      <c r="J6" s="98" t="s">
        <v>127</v>
      </c>
      <c r="K6" s="105" t="s">
        <v>101</v>
      </c>
      <c r="L6" s="105" t="s">
        <v>99</v>
      </c>
      <c r="M6" s="106" t="s">
        <v>127</v>
      </c>
      <c r="N6" s="107" t="s">
        <v>101</v>
      </c>
      <c r="O6" s="107" t="s">
        <v>99</v>
      </c>
      <c r="P6" s="108" t="s">
        <v>127</v>
      </c>
      <c r="Q6" s="109" t="s">
        <v>101</v>
      </c>
      <c r="R6" s="109" t="s">
        <v>99</v>
      </c>
      <c r="S6" s="110" t="s">
        <v>127</v>
      </c>
      <c r="T6" s="141"/>
    </row>
    <row r="7" spans="1:20" x14ac:dyDescent="0.3">
      <c r="A7" s="141"/>
      <c r="B7" s="129" t="s">
        <v>106</v>
      </c>
      <c r="C7" s="99">
        <v>746</v>
      </c>
      <c r="D7" s="113">
        <v>304</v>
      </c>
      <c r="E7" s="100">
        <f>D7/C7</f>
        <v>0.40750670241286863</v>
      </c>
      <c r="F7" s="113">
        <v>294</v>
      </c>
      <c r="G7" s="101">
        <f>F7/D7</f>
        <v>0.96710526315789469</v>
      </c>
      <c r="H7" s="132">
        <v>142</v>
      </c>
      <c r="I7" s="133">
        <f>H7/F7</f>
        <v>0.48299319727891155</v>
      </c>
      <c r="J7" s="134">
        <f>I7-'2014'!I7</f>
        <v>-5.7152788122548315E-2</v>
      </c>
      <c r="K7" s="132">
        <v>77</v>
      </c>
      <c r="L7" s="133">
        <f t="shared" ref="L7:L28" si="0">K7/F7</f>
        <v>0.26190476190476192</v>
      </c>
      <c r="M7" s="134">
        <f>L7-'2014'!L7</f>
        <v>6.4303093500173714E-3</v>
      </c>
      <c r="N7" s="132">
        <v>18</v>
      </c>
      <c r="O7" s="100">
        <f>N7/F7</f>
        <v>6.1224489795918366E-2</v>
      </c>
      <c r="P7" s="101">
        <f>O7-'2014'!O7</f>
        <v>-4.4689408610159437E-3</v>
      </c>
      <c r="Q7" s="99">
        <v>57</v>
      </c>
      <c r="R7" s="100">
        <f>Q7/F7</f>
        <v>0.19387755102040816</v>
      </c>
      <c r="S7" s="104">
        <f>R7-'2014'!R7</f>
        <v>5.5191419633546845E-2</v>
      </c>
      <c r="T7" s="141"/>
    </row>
    <row r="8" spans="1:20" x14ac:dyDescent="0.3">
      <c r="A8" s="141"/>
      <c r="B8" s="130" t="s">
        <v>107</v>
      </c>
      <c r="C8" s="102">
        <v>808</v>
      </c>
      <c r="D8" s="31">
        <v>299</v>
      </c>
      <c r="E8" s="103">
        <f t="shared" ref="E8:E28" si="1">D8/C8</f>
        <v>0.37004950495049505</v>
      </c>
      <c r="F8" s="31">
        <v>288</v>
      </c>
      <c r="G8" s="104">
        <f t="shared" ref="G8:G28" si="2">F8/D8</f>
        <v>0.96321070234113715</v>
      </c>
      <c r="H8" s="135">
        <v>147</v>
      </c>
      <c r="I8" s="136">
        <f t="shared" ref="I8:I28" si="3">H8/F8</f>
        <v>0.51041666666666663</v>
      </c>
      <c r="J8" s="137">
        <f>I8-'2014'!I8</f>
        <v>3.5333610188261311E-2</v>
      </c>
      <c r="K8" s="135">
        <v>52</v>
      </c>
      <c r="L8" s="136">
        <f t="shared" si="0"/>
        <v>0.18055555555555555</v>
      </c>
      <c r="M8" s="137">
        <f>L8-'2014'!L8</f>
        <v>-9.8514211886304909E-2</v>
      </c>
      <c r="N8" s="135">
        <v>44</v>
      </c>
      <c r="O8" s="103">
        <f t="shared" ref="O8:O28" si="4">N8/F8</f>
        <v>0.15277777777777779</v>
      </c>
      <c r="P8" s="104">
        <f>O8-'2014'!O8</f>
        <v>3.6498708010335931E-2</v>
      </c>
      <c r="Q8" s="102">
        <v>45</v>
      </c>
      <c r="R8" s="103">
        <f t="shared" ref="R8:R28" si="5">Q8/F8</f>
        <v>0.15625</v>
      </c>
      <c r="S8" s="104">
        <f>R8-'2014'!R8</f>
        <v>2.6681893687707653E-2</v>
      </c>
      <c r="T8" s="141"/>
    </row>
    <row r="9" spans="1:20" x14ac:dyDescent="0.3">
      <c r="A9" s="141"/>
      <c r="B9" s="130" t="s">
        <v>108</v>
      </c>
      <c r="C9" s="102">
        <v>759</v>
      </c>
      <c r="D9" s="31">
        <v>423</v>
      </c>
      <c r="E9" s="103">
        <f t="shared" si="1"/>
        <v>0.55731225296442688</v>
      </c>
      <c r="F9" s="31">
        <v>417</v>
      </c>
      <c r="G9" s="104">
        <f t="shared" si="2"/>
        <v>0.98581560283687941</v>
      </c>
      <c r="H9" s="135">
        <v>204</v>
      </c>
      <c r="I9" s="136">
        <f t="shared" si="3"/>
        <v>0.48920863309352519</v>
      </c>
      <c r="J9" s="137">
        <f>I9-'2014'!I9</f>
        <v>3.7517811837486537E-2</v>
      </c>
      <c r="K9" s="135">
        <v>82</v>
      </c>
      <c r="L9" s="136">
        <f t="shared" si="0"/>
        <v>0.19664268585131894</v>
      </c>
      <c r="M9" s="137">
        <f>L9-'2014'!L9</f>
        <v>-4.9734125742883967E-2</v>
      </c>
      <c r="N9" s="135">
        <v>68</v>
      </c>
      <c r="O9" s="103">
        <f t="shared" si="4"/>
        <v>0.16306954436450841</v>
      </c>
      <c r="P9" s="104">
        <f>O9-'2014'!O9</f>
        <v>-2.5336252736940873E-2</v>
      </c>
      <c r="Q9" s="102">
        <v>63</v>
      </c>
      <c r="R9" s="103">
        <f t="shared" si="5"/>
        <v>0.15107913669064749</v>
      </c>
      <c r="S9" s="104">
        <f>R9-'2014'!R9</f>
        <v>3.7552566642338303E-2</v>
      </c>
      <c r="T9" s="141"/>
    </row>
    <row r="10" spans="1:20" x14ac:dyDescent="0.3">
      <c r="A10" s="141"/>
      <c r="B10" s="130" t="s">
        <v>109</v>
      </c>
      <c r="C10" s="102">
        <v>828</v>
      </c>
      <c r="D10" s="31">
        <v>465</v>
      </c>
      <c r="E10" s="103">
        <f t="shared" si="1"/>
        <v>0.56159420289855078</v>
      </c>
      <c r="F10" s="31">
        <v>447</v>
      </c>
      <c r="G10" s="104">
        <f t="shared" si="2"/>
        <v>0.96129032258064517</v>
      </c>
      <c r="H10" s="135">
        <v>192</v>
      </c>
      <c r="I10" s="136">
        <f t="shared" si="3"/>
        <v>0.42953020134228187</v>
      </c>
      <c r="J10" s="137">
        <f>I10-'2014'!I10</f>
        <v>7.0499364337876569E-2</v>
      </c>
      <c r="K10" s="135">
        <v>125</v>
      </c>
      <c r="L10" s="136">
        <f t="shared" si="0"/>
        <v>0.2796420581655481</v>
      </c>
      <c r="M10" s="137">
        <f>L10-'2014'!L10</f>
        <v>-6.8375562979826332E-2</v>
      </c>
      <c r="N10" s="135">
        <v>44</v>
      </c>
      <c r="O10" s="103">
        <f t="shared" si="4"/>
        <v>9.8434004474272932E-2</v>
      </c>
      <c r="P10" s="104">
        <f>O10-'2014'!O10</f>
        <v>-3.1521942662290955E-2</v>
      </c>
      <c r="Q10" s="102">
        <v>86</v>
      </c>
      <c r="R10" s="103">
        <f t="shared" si="5"/>
        <v>0.19239373601789708</v>
      </c>
      <c r="S10" s="104">
        <f>R10-'2014'!R10</f>
        <v>8.4464220599394874E-2</v>
      </c>
      <c r="T10" s="141"/>
    </row>
    <row r="11" spans="1:20" x14ac:dyDescent="0.3">
      <c r="A11" s="141"/>
      <c r="B11" s="130" t="s">
        <v>110</v>
      </c>
      <c r="C11" s="102">
        <v>552</v>
      </c>
      <c r="D11" s="31">
        <v>212</v>
      </c>
      <c r="E11" s="103">
        <f t="shared" si="1"/>
        <v>0.38405797101449274</v>
      </c>
      <c r="F11" s="31">
        <v>209</v>
      </c>
      <c r="G11" s="104">
        <f t="shared" si="2"/>
        <v>0.98584905660377353</v>
      </c>
      <c r="H11" s="135">
        <v>99</v>
      </c>
      <c r="I11" s="136">
        <f t="shared" si="3"/>
        <v>0.47368421052631576</v>
      </c>
      <c r="J11" s="137">
        <f>I11-'2014'!I11</f>
        <v>0.16670746634026923</v>
      </c>
      <c r="K11" s="135">
        <v>58</v>
      </c>
      <c r="L11" s="136">
        <f t="shared" si="0"/>
        <v>0.27751196172248804</v>
      </c>
      <c r="M11" s="137">
        <f>L11-'2014'!L11</f>
        <v>-0.2294647824635585</v>
      </c>
      <c r="N11" s="135">
        <v>25</v>
      </c>
      <c r="O11" s="103">
        <f t="shared" si="4"/>
        <v>0.11961722488038277</v>
      </c>
      <c r="P11" s="104">
        <f>O11-'2014'!O11</f>
        <v>2.1942806275731613E-2</v>
      </c>
      <c r="Q11" s="102">
        <v>27</v>
      </c>
      <c r="R11" s="103">
        <f t="shared" si="5"/>
        <v>0.12918660287081341</v>
      </c>
      <c r="S11" s="104">
        <f>R11-'2014'!R11</f>
        <v>4.0814509847557592E-2</v>
      </c>
      <c r="T11" s="141"/>
    </row>
    <row r="12" spans="1:20" x14ac:dyDescent="0.3">
      <c r="A12" s="141"/>
      <c r="B12" s="130" t="s">
        <v>111</v>
      </c>
      <c r="C12" s="102">
        <v>683</v>
      </c>
      <c r="D12" s="31">
        <v>258</v>
      </c>
      <c r="E12" s="103">
        <f t="shared" si="1"/>
        <v>0.37774524158125916</v>
      </c>
      <c r="F12" s="31">
        <v>247</v>
      </c>
      <c r="G12" s="104">
        <f t="shared" si="2"/>
        <v>0.95736434108527135</v>
      </c>
      <c r="H12" s="135">
        <v>117</v>
      </c>
      <c r="I12" s="136">
        <f t="shared" si="3"/>
        <v>0.47368421052631576</v>
      </c>
      <c r="J12" s="137">
        <f>I12-'2014'!I12</f>
        <v>0.16564849624060146</v>
      </c>
      <c r="K12" s="135">
        <v>50</v>
      </c>
      <c r="L12" s="136">
        <f t="shared" si="0"/>
        <v>0.20242914979757085</v>
      </c>
      <c r="M12" s="137">
        <f>L12-'2014'!L12</f>
        <v>-0.18149942163100061</v>
      </c>
      <c r="N12" s="135">
        <v>25</v>
      </c>
      <c r="O12" s="103">
        <f t="shared" si="4"/>
        <v>0.10121457489878542</v>
      </c>
      <c r="P12" s="104">
        <f>O12-'2014'!O12</f>
        <v>-4.6106853672643153E-2</v>
      </c>
      <c r="Q12" s="102">
        <v>55</v>
      </c>
      <c r="R12" s="103">
        <f t="shared" si="5"/>
        <v>0.22267206477732793</v>
      </c>
      <c r="S12" s="104">
        <f>R12-'2014'!R12</f>
        <v>6.1957779063042201E-2</v>
      </c>
      <c r="T12" s="141"/>
    </row>
    <row r="13" spans="1:20" x14ac:dyDescent="0.3">
      <c r="A13" s="141"/>
      <c r="B13" s="130" t="s">
        <v>112</v>
      </c>
      <c r="C13" s="102">
        <v>789</v>
      </c>
      <c r="D13" s="31">
        <v>392</v>
      </c>
      <c r="E13" s="103">
        <f t="shared" si="1"/>
        <v>0.49683143219264891</v>
      </c>
      <c r="F13" s="31">
        <v>376</v>
      </c>
      <c r="G13" s="104">
        <f t="shared" si="2"/>
        <v>0.95918367346938771</v>
      </c>
      <c r="H13" s="135">
        <v>198</v>
      </c>
      <c r="I13" s="136">
        <f t="shared" si="3"/>
        <v>0.52659574468085102</v>
      </c>
      <c r="J13" s="137">
        <f>I13-'2014'!I13</f>
        <v>8.7035305120411466E-2</v>
      </c>
      <c r="K13" s="135">
        <v>115</v>
      </c>
      <c r="L13" s="136">
        <f t="shared" si="0"/>
        <v>0.30585106382978722</v>
      </c>
      <c r="M13" s="137">
        <f>L13-'2014'!L13</f>
        <v>-0.12821487023614686</v>
      </c>
      <c r="N13" s="135">
        <v>15</v>
      </c>
      <c r="O13" s="103">
        <f t="shared" si="4"/>
        <v>3.9893617021276598E-2</v>
      </c>
      <c r="P13" s="104">
        <f>O13-'2014'!O13</f>
        <v>-3.4282207154547578E-2</v>
      </c>
      <c r="Q13" s="102">
        <v>48</v>
      </c>
      <c r="R13" s="103">
        <f t="shared" si="5"/>
        <v>0.1276595744680851</v>
      </c>
      <c r="S13" s="104">
        <f>R13-'2014'!R13</f>
        <v>7.546177227028289E-2</v>
      </c>
      <c r="T13" s="141"/>
    </row>
    <row r="14" spans="1:20" x14ac:dyDescent="0.3">
      <c r="A14" s="141"/>
      <c r="B14" s="131" t="s">
        <v>83</v>
      </c>
      <c r="C14" s="117">
        <f>SUM(C7:C13)</f>
        <v>5165</v>
      </c>
      <c r="D14" s="118">
        <f>SUM(D7:D13)</f>
        <v>2353</v>
      </c>
      <c r="E14" s="119">
        <f t="shared" si="1"/>
        <v>0.45556631171345596</v>
      </c>
      <c r="F14" s="118">
        <f>SUM(F7:F13)</f>
        <v>2278</v>
      </c>
      <c r="G14" s="120">
        <f t="shared" si="2"/>
        <v>0.9681257968550786</v>
      </c>
      <c r="H14" s="138">
        <f>SUM(H7:H13)</f>
        <v>1099</v>
      </c>
      <c r="I14" s="139">
        <f t="shared" si="3"/>
        <v>0.48244073748902544</v>
      </c>
      <c r="J14" s="140">
        <f>I14-'2014'!I14</f>
        <v>6.5699864826514298E-2</v>
      </c>
      <c r="K14" s="138">
        <f>SUM(K7:K13)</f>
        <v>559</v>
      </c>
      <c r="L14" s="139">
        <f t="shared" si="0"/>
        <v>0.24539069359086918</v>
      </c>
      <c r="M14" s="140">
        <f>L14-'2014'!L14</f>
        <v>-9.6105299285355217E-2</v>
      </c>
      <c r="N14" s="138">
        <f>SUM(N7:N13)</f>
        <v>239</v>
      </c>
      <c r="O14" s="119">
        <f t="shared" si="4"/>
        <v>0.10491659350307288</v>
      </c>
      <c r="P14" s="120">
        <f>O14-'2014'!O14</f>
        <v>-1.5742355740025971E-2</v>
      </c>
      <c r="Q14" s="117">
        <f>SUM(Q7:Q13)</f>
        <v>381</v>
      </c>
      <c r="R14" s="119">
        <f t="shared" si="5"/>
        <v>0.16725197541703249</v>
      </c>
      <c r="S14" s="120">
        <f>R14-'2014'!R14</f>
        <v>5.7278689575536501E-2</v>
      </c>
      <c r="T14" s="141"/>
    </row>
    <row r="15" spans="1:20" x14ac:dyDescent="0.3">
      <c r="A15" s="141"/>
      <c r="B15" s="129" t="s">
        <v>10</v>
      </c>
      <c r="C15" s="99">
        <v>898</v>
      </c>
      <c r="D15" s="113">
        <v>539</v>
      </c>
      <c r="E15" s="100">
        <f t="shared" si="1"/>
        <v>0.60022271714922049</v>
      </c>
      <c r="F15" s="113">
        <v>522</v>
      </c>
      <c r="G15" s="101">
        <f t="shared" si="2"/>
        <v>0.96846011131725418</v>
      </c>
      <c r="H15" s="132">
        <v>274</v>
      </c>
      <c r="I15" s="133">
        <f t="shared" si="3"/>
        <v>0.52490421455938696</v>
      </c>
      <c r="J15" s="133">
        <f>I15-'2014'!I17</f>
        <v>-6.7465263352259663E-2</v>
      </c>
      <c r="K15" s="132">
        <v>144</v>
      </c>
      <c r="L15" s="133">
        <f t="shared" si="0"/>
        <v>0.27586206896551724</v>
      </c>
      <c r="M15" s="134">
        <f>L15-'2014'!L17</f>
        <v>3.0882149286802385E-2</v>
      </c>
      <c r="N15" s="132">
        <v>40</v>
      </c>
      <c r="O15" s="100">
        <f t="shared" si="4"/>
        <v>7.662835249042145E-2</v>
      </c>
      <c r="P15" s="100">
        <f>O15-'2014'!O17</f>
        <v>2.2411485020541931E-2</v>
      </c>
      <c r="Q15" s="99">
        <v>64</v>
      </c>
      <c r="R15" s="100">
        <f t="shared" si="5"/>
        <v>0.12260536398467432</v>
      </c>
      <c r="S15" s="101">
        <f>R15-'2014'!R17</f>
        <v>1.4171629044915285E-2</v>
      </c>
      <c r="T15" s="141"/>
    </row>
    <row r="16" spans="1:20" x14ac:dyDescent="0.3">
      <c r="A16" s="141"/>
      <c r="B16" s="130" t="s">
        <v>11</v>
      </c>
      <c r="C16" s="102">
        <v>231</v>
      </c>
      <c r="D16" s="31">
        <v>141</v>
      </c>
      <c r="E16" s="103">
        <f t="shared" si="1"/>
        <v>0.61038961038961037</v>
      </c>
      <c r="F16" s="31">
        <v>137</v>
      </c>
      <c r="G16" s="104">
        <f t="shared" si="2"/>
        <v>0.97163120567375882</v>
      </c>
      <c r="H16" s="135">
        <v>45</v>
      </c>
      <c r="I16" s="136">
        <f t="shared" si="3"/>
        <v>0.32846715328467152</v>
      </c>
      <c r="J16" s="137">
        <f>I16-'2014'!I18</f>
        <v>1.6778841596359839E-2</v>
      </c>
      <c r="K16" s="135">
        <v>41</v>
      </c>
      <c r="L16" s="136">
        <f t="shared" si="0"/>
        <v>0.29927007299270075</v>
      </c>
      <c r="M16" s="137">
        <f>L16-'2014'!L18</f>
        <v>-0.25917148544885765</v>
      </c>
      <c r="N16" s="135">
        <v>16</v>
      </c>
      <c r="O16" s="103">
        <f t="shared" si="4"/>
        <v>0.11678832116788321</v>
      </c>
      <c r="P16" s="104">
        <f>O16-'2014'!O18</f>
        <v>9.0814295193857225E-2</v>
      </c>
      <c r="Q16" s="102">
        <v>35</v>
      </c>
      <c r="R16" s="103">
        <f t="shared" si="5"/>
        <v>0.25547445255474455</v>
      </c>
      <c r="S16" s="104">
        <f>R16-'2014'!R18</f>
        <v>0.15157834865864064</v>
      </c>
      <c r="T16" s="141"/>
    </row>
    <row r="17" spans="1:20" x14ac:dyDescent="0.3">
      <c r="A17" s="141"/>
      <c r="B17" s="129" t="s">
        <v>130</v>
      </c>
      <c r="C17" s="99">
        <v>712</v>
      </c>
      <c r="D17" s="113">
        <v>449</v>
      </c>
      <c r="E17" s="100">
        <f t="shared" si="1"/>
        <v>0.6306179775280899</v>
      </c>
      <c r="F17" s="113">
        <v>441</v>
      </c>
      <c r="G17" s="101">
        <f t="shared" si="2"/>
        <v>0.98218262806236079</v>
      </c>
      <c r="H17" s="132">
        <v>211</v>
      </c>
      <c r="I17" s="133">
        <f t="shared" si="3"/>
        <v>0.47845804988662133</v>
      </c>
      <c r="J17" s="134">
        <f>I17-'2014'!I19</f>
        <v>-4.5031882999284734E-2</v>
      </c>
      <c r="K17" s="132">
        <v>160</v>
      </c>
      <c r="L17" s="133">
        <f t="shared" si="0"/>
        <v>0.36281179138321995</v>
      </c>
      <c r="M17" s="134">
        <f>L17-'2014'!L19</f>
        <v>-6.4481273493737556E-2</v>
      </c>
      <c r="N17" s="132">
        <v>15</v>
      </c>
      <c r="O17" s="100">
        <f t="shared" si="4"/>
        <v>3.4013605442176874E-2</v>
      </c>
      <c r="P17" s="101">
        <f>O17-'2014'!O19</f>
        <v>2.2827923115554948E-2</v>
      </c>
      <c r="Q17" s="99">
        <v>55</v>
      </c>
      <c r="R17" s="100">
        <f t="shared" si="5"/>
        <v>0.12471655328798185</v>
      </c>
      <c r="S17" s="101">
        <f>R17-'2014'!R19</f>
        <v>8.6685233377467308E-2</v>
      </c>
      <c r="T17" s="141"/>
    </row>
    <row r="18" spans="1:20" x14ac:dyDescent="0.3">
      <c r="A18" s="141"/>
      <c r="B18" s="130" t="s">
        <v>131</v>
      </c>
      <c r="C18" s="102">
        <v>747</v>
      </c>
      <c r="D18" s="31">
        <v>491</v>
      </c>
      <c r="E18" s="103">
        <f t="shared" si="1"/>
        <v>0.65729585006693436</v>
      </c>
      <c r="F18" s="31">
        <v>470</v>
      </c>
      <c r="G18" s="104">
        <f t="shared" si="2"/>
        <v>0.95723014256619143</v>
      </c>
      <c r="H18" s="135">
        <v>304</v>
      </c>
      <c r="I18" s="136">
        <f t="shared" si="3"/>
        <v>0.64680851063829792</v>
      </c>
      <c r="J18" s="137">
        <f>I18-'2014'!I20</f>
        <v>-2.8923706934923854E-2</v>
      </c>
      <c r="K18" s="135">
        <v>77</v>
      </c>
      <c r="L18" s="136">
        <f t="shared" si="0"/>
        <v>0.16382978723404254</v>
      </c>
      <c r="M18" s="137">
        <f>L18-'2014'!L20</f>
        <v>-9.1400338288970012E-2</v>
      </c>
      <c r="N18" s="135">
        <v>20</v>
      </c>
      <c r="O18" s="103">
        <f t="shared" si="4"/>
        <v>4.2553191489361701E-2</v>
      </c>
      <c r="P18" s="104">
        <f>O18-'2014'!O20</f>
        <v>9.0803881420813692E-3</v>
      </c>
      <c r="Q18" s="102">
        <v>69</v>
      </c>
      <c r="R18" s="103">
        <f t="shared" si="5"/>
        <v>0.14680851063829786</v>
      </c>
      <c r="S18" s="104">
        <f>R18-'2014'!R20</f>
        <v>0.1112436570818125</v>
      </c>
      <c r="T18" s="141"/>
    </row>
    <row r="19" spans="1:20" s="8" customFormat="1" x14ac:dyDescent="0.3">
      <c r="A19" s="143"/>
      <c r="B19" s="131" t="s">
        <v>12</v>
      </c>
      <c r="C19" s="117">
        <f>C17+C18</f>
        <v>1459</v>
      </c>
      <c r="D19" s="118">
        <f>D17+D18</f>
        <v>940</v>
      </c>
      <c r="E19" s="119">
        <f t="shared" si="1"/>
        <v>0.64427690198766274</v>
      </c>
      <c r="F19" s="118">
        <f>F17+F18</f>
        <v>911</v>
      </c>
      <c r="G19" s="120">
        <f t="shared" si="2"/>
        <v>0.9691489361702128</v>
      </c>
      <c r="H19" s="138">
        <f>H17+H18</f>
        <v>515</v>
      </c>
      <c r="I19" s="139">
        <f t="shared" si="3"/>
        <v>0.5653128430296378</v>
      </c>
      <c r="J19" s="140">
        <f>I19-'2014'!I21</f>
        <v>-3.6849319132524316E-2</v>
      </c>
      <c r="K19" s="138">
        <f>K17+K18</f>
        <v>237</v>
      </c>
      <c r="L19" s="139">
        <f t="shared" si="0"/>
        <v>0.26015367727771682</v>
      </c>
      <c r="M19" s="140">
        <f>L19-'2014'!L21</f>
        <v>-7.8224701100661542E-2</v>
      </c>
      <c r="N19" s="138">
        <f>N17+N18</f>
        <v>35</v>
      </c>
      <c r="O19" s="119">
        <f t="shared" si="4"/>
        <v>3.8419319429198684E-2</v>
      </c>
      <c r="P19" s="120">
        <f>O19-'2014'!O21</f>
        <v>1.5716616726495981E-2</v>
      </c>
      <c r="Q19" s="117">
        <f>Q17+Q18</f>
        <v>124</v>
      </c>
      <c r="R19" s="119">
        <f t="shared" si="5"/>
        <v>0.13611416026344675</v>
      </c>
      <c r="S19" s="120">
        <f>R19-'2014'!R21</f>
        <v>9.9357403506689992E-2</v>
      </c>
      <c r="T19" s="143"/>
    </row>
    <row r="20" spans="1:20" x14ac:dyDescent="0.3">
      <c r="A20" s="141"/>
      <c r="B20" s="130" t="s">
        <v>13</v>
      </c>
      <c r="C20" s="102">
        <v>303</v>
      </c>
      <c r="D20" s="31">
        <v>198</v>
      </c>
      <c r="E20" s="103">
        <f t="shared" si="1"/>
        <v>0.65346534653465349</v>
      </c>
      <c r="F20" s="31">
        <v>197</v>
      </c>
      <c r="G20" s="104">
        <f t="shared" si="2"/>
        <v>0.99494949494949492</v>
      </c>
      <c r="H20" s="135">
        <v>107</v>
      </c>
      <c r="I20" s="136">
        <f t="shared" si="3"/>
        <v>0.54314720812182737</v>
      </c>
      <c r="J20" s="137">
        <f>I20-'2014'!I22</f>
        <v>0.25367352391130105</v>
      </c>
      <c r="K20" s="135">
        <v>50</v>
      </c>
      <c r="L20" s="136">
        <f t="shared" si="0"/>
        <v>0.25380710659898476</v>
      </c>
      <c r="M20" s="137">
        <f>L20-'2014'!L22</f>
        <v>-0.26198236708522582</v>
      </c>
      <c r="N20" s="135">
        <v>2</v>
      </c>
      <c r="O20" s="103">
        <f t="shared" si="4"/>
        <v>1.015228426395939E-2</v>
      </c>
      <c r="P20" s="104">
        <f>O20-'2014'!O22</f>
        <v>-3.1952978893935349E-2</v>
      </c>
      <c r="Q20" s="102">
        <v>38</v>
      </c>
      <c r="R20" s="103">
        <f t="shared" si="5"/>
        <v>0.19289340101522842</v>
      </c>
      <c r="S20" s="104">
        <f>R20-'2014'!R22</f>
        <v>4.0261822067859998E-2</v>
      </c>
      <c r="T20" s="141"/>
    </row>
    <row r="21" spans="1:20" x14ac:dyDescent="0.3">
      <c r="A21" s="141"/>
      <c r="B21" s="130" t="s">
        <v>17</v>
      </c>
      <c r="C21" s="102">
        <v>131</v>
      </c>
      <c r="D21" s="31">
        <v>95</v>
      </c>
      <c r="E21" s="103">
        <f t="shared" si="1"/>
        <v>0.72519083969465647</v>
      </c>
      <c r="F21" s="31">
        <v>92</v>
      </c>
      <c r="G21" s="104">
        <f t="shared" si="2"/>
        <v>0.96842105263157896</v>
      </c>
      <c r="H21" s="135">
        <v>64</v>
      </c>
      <c r="I21" s="136">
        <f t="shared" si="3"/>
        <v>0.69565217391304346</v>
      </c>
      <c r="J21" s="137">
        <f>I21-'2014'!I23</f>
        <v>5.5652173913043446E-2</v>
      </c>
      <c r="K21" s="135">
        <v>13</v>
      </c>
      <c r="L21" s="136">
        <f t="shared" si="0"/>
        <v>0.14130434782608695</v>
      </c>
      <c r="M21" s="137">
        <f>L21-'2014'!L23</f>
        <v>-0.13869565217391308</v>
      </c>
      <c r="N21" s="135">
        <v>5</v>
      </c>
      <c r="O21" s="103">
        <f t="shared" si="4"/>
        <v>5.434782608695652E-2</v>
      </c>
      <c r="P21" s="104">
        <f>O21-'2014'!O23</f>
        <v>-1.5652173913043486E-2</v>
      </c>
      <c r="Q21" s="102">
        <v>10</v>
      </c>
      <c r="R21" s="103">
        <f t="shared" si="5"/>
        <v>0.10869565217391304</v>
      </c>
      <c r="S21" s="104">
        <f>R21-'2014'!R23</f>
        <v>9.8695652173913045E-2</v>
      </c>
      <c r="T21" s="141"/>
    </row>
    <row r="22" spans="1:20" x14ac:dyDescent="0.3">
      <c r="A22" s="141"/>
      <c r="B22" s="130" t="s">
        <v>18</v>
      </c>
      <c r="C22" s="102">
        <v>180</v>
      </c>
      <c r="D22" s="31">
        <v>136</v>
      </c>
      <c r="E22" s="103">
        <f t="shared" si="1"/>
        <v>0.75555555555555554</v>
      </c>
      <c r="F22" s="31">
        <v>135</v>
      </c>
      <c r="G22" s="104">
        <f t="shared" si="2"/>
        <v>0.99264705882352944</v>
      </c>
      <c r="H22" s="135">
        <v>93</v>
      </c>
      <c r="I22" s="136">
        <f t="shared" si="3"/>
        <v>0.68888888888888888</v>
      </c>
      <c r="J22" s="137">
        <f>I22-'2014'!I24</f>
        <v>-8.3468834688346871E-2</v>
      </c>
      <c r="K22" s="135">
        <v>6</v>
      </c>
      <c r="L22" s="136">
        <f t="shared" si="0"/>
        <v>4.4444444444444446E-2</v>
      </c>
      <c r="M22" s="137">
        <f>L22-'2014'!L24</f>
        <v>-6.1246612466124666E-2</v>
      </c>
      <c r="N22" s="135">
        <v>29</v>
      </c>
      <c r="O22" s="103">
        <f t="shared" si="4"/>
        <v>0.21481481481481482</v>
      </c>
      <c r="P22" s="104">
        <f>O22-'2014'!O24</f>
        <v>0.10912375790424571</v>
      </c>
      <c r="Q22" s="102">
        <v>7</v>
      </c>
      <c r="R22" s="103">
        <f t="shared" si="5"/>
        <v>5.185185185185185E-2</v>
      </c>
      <c r="S22" s="104">
        <f>R22-'2014'!R24</f>
        <v>3.5591689250225836E-2</v>
      </c>
      <c r="T22" s="141"/>
    </row>
    <row r="23" spans="1:20" x14ac:dyDescent="0.3">
      <c r="A23" s="141"/>
      <c r="B23" s="130" t="s">
        <v>14</v>
      </c>
      <c r="C23" s="102">
        <v>414</v>
      </c>
      <c r="D23" s="31">
        <v>265</v>
      </c>
      <c r="E23" s="103">
        <f t="shared" si="1"/>
        <v>0.64009661835748788</v>
      </c>
      <c r="F23" s="31">
        <v>261</v>
      </c>
      <c r="G23" s="104">
        <f t="shared" si="2"/>
        <v>0.98490566037735849</v>
      </c>
      <c r="H23" s="135">
        <v>119</v>
      </c>
      <c r="I23" s="136">
        <f t="shared" si="3"/>
        <v>0.45593869731800768</v>
      </c>
      <c r="J23" s="137">
        <f>I23-'2014'!I25</f>
        <v>-0.21606130268199236</v>
      </c>
      <c r="K23" s="135">
        <v>10</v>
      </c>
      <c r="L23" s="136">
        <f t="shared" si="0"/>
        <v>3.8314176245210725E-2</v>
      </c>
      <c r="M23" s="137">
        <f>L23-'2014'!L25</f>
        <v>-5.7685823754789277E-2</v>
      </c>
      <c r="N23" s="135">
        <v>27</v>
      </c>
      <c r="O23" s="103">
        <f t="shared" si="4"/>
        <v>0.10344827586206896</v>
      </c>
      <c r="P23" s="104">
        <f>O23-'2014'!O25</f>
        <v>-1.6551724137931031E-2</v>
      </c>
      <c r="Q23" s="102">
        <v>105</v>
      </c>
      <c r="R23" s="103">
        <f t="shared" si="5"/>
        <v>0.40229885057471265</v>
      </c>
      <c r="S23" s="104">
        <f>R23-'2014'!R25</f>
        <v>0.29029885057471266</v>
      </c>
      <c r="T23" s="141"/>
    </row>
    <row r="24" spans="1:20" x14ac:dyDescent="0.3">
      <c r="A24" s="141"/>
      <c r="B24" s="130" t="s">
        <v>16</v>
      </c>
      <c r="C24" s="102">
        <v>227</v>
      </c>
      <c r="D24" s="31">
        <v>165</v>
      </c>
      <c r="E24" s="103">
        <f t="shared" si="1"/>
        <v>0.72687224669603523</v>
      </c>
      <c r="F24" s="31">
        <v>162</v>
      </c>
      <c r="G24" s="104">
        <f t="shared" si="2"/>
        <v>0.98181818181818181</v>
      </c>
      <c r="H24" s="135">
        <v>124</v>
      </c>
      <c r="I24" s="136">
        <f t="shared" si="3"/>
        <v>0.76543209876543206</v>
      </c>
      <c r="J24" s="137">
        <f>I24-'2014'!I26</f>
        <v>0.12159648232707587</v>
      </c>
      <c r="K24" s="135">
        <v>21</v>
      </c>
      <c r="L24" s="136">
        <f t="shared" si="0"/>
        <v>0.12962962962962962</v>
      </c>
      <c r="M24" s="137">
        <f>L24-'2014'!L26</f>
        <v>-0.11694571283612379</v>
      </c>
      <c r="N24" s="135">
        <v>6</v>
      </c>
      <c r="O24" s="103">
        <f t="shared" si="4"/>
        <v>3.7037037037037035E-2</v>
      </c>
      <c r="P24" s="104">
        <f>O24-'2014'!O26</f>
        <v>-1.0908168442415017E-2</v>
      </c>
      <c r="Q24" s="102">
        <v>11</v>
      </c>
      <c r="R24" s="103">
        <f t="shared" si="5"/>
        <v>6.7901234567901231E-2</v>
      </c>
      <c r="S24" s="104">
        <f>R24-'2014'!R26</f>
        <v>6.2573989514628781E-3</v>
      </c>
      <c r="T24" s="141"/>
    </row>
    <row r="25" spans="1:20" x14ac:dyDescent="0.3">
      <c r="A25" s="141"/>
      <c r="B25" s="130" t="s">
        <v>15</v>
      </c>
      <c r="C25" s="102">
        <v>775</v>
      </c>
      <c r="D25" s="31">
        <v>429</v>
      </c>
      <c r="E25" s="103">
        <f t="shared" si="1"/>
        <v>0.55354838709677423</v>
      </c>
      <c r="F25" s="31">
        <v>416</v>
      </c>
      <c r="G25" s="104">
        <f t="shared" si="2"/>
        <v>0.96969696969696972</v>
      </c>
      <c r="H25" s="135">
        <v>264</v>
      </c>
      <c r="I25" s="136">
        <f t="shared" si="3"/>
        <v>0.63461538461538458</v>
      </c>
      <c r="J25" s="137">
        <f>I25-'2014'!I27</f>
        <v>1.9603278077854336E-2</v>
      </c>
      <c r="K25" s="135">
        <v>68</v>
      </c>
      <c r="L25" s="136">
        <f t="shared" si="0"/>
        <v>0.16346153846153846</v>
      </c>
      <c r="M25" s="137">
        <f>L25-'2014'!L27</f>
        <v>-4.2349599552989392E-2</v>
      </c>
      <c r="N25" s="135">
        <v>20</v>
      </c>
      <c r="O25" s="103">
        <f t="shared" si="4"/>
        <v>4.807692307692308E-2</v>
      </c>
      <c r="P25" s="104">
        <f>O25-'2014'!O27</f>
        <v>4.4933879679642449E-3</v>
      </c>
      <c r="Q25" s="102">
        <v>64</v>
      </c>
      <c r="R25" s="103">
        <f t="shared" si="5"/>
        <v>0.15384615384615385</v>
      </c>
      <c r="S25" s="104">
        <f>R25-'2014'!R27</f>
        <v>1.8252933507170804E-2</v>
      </c>
      <c r="T25" s="141"/>
    </row>
    <row r="26" spans="1:20" x14ac:dyDescent="0.3">
      <c r="A26" s="141"/>
      <c r="B26" s="130" t="s">
        <v>19</v>
      </c>
      <c r="C26" s="102">
        <v>653</v>
      </c>
      <c r="D26" s="31">
        <v>435</v>
      </c>
      <c r="E26" s="103">
        <f t="shared" si="1"/>
        <v>0.66615620214395099</v>
      </c>
      <c r="F26" s="31">
        <v>428</v>
      </c>
      <c r="G26" s="104">
        <f t="shared" si="2"/>
        <v>0.98390804597701154</v>
      </c>
      <c r="H26" s="135">
        <v>314</v>
      </c>
      <c r="I26" s="136">
        <f t="shared" si="3"/>
        <v>0.73364485981308414</v>
      </c>
      <c r="J26" s="137">
        <f>I26-'2014'!I28</f>
        <v>5.6970494917010228E-2</v>
      </c>
      <c r="K26" s="135">
        <v>50</v>
      </c>
      <c r="L26" s="136">
        <f t="shared" si="0"/>
        <v>0.11682242990654206</v>
      </c>
      <c r="M26" s="137">
        <f>L26-'2014'!L28</f>
        <v>-4.0221450001079198E-2</v>
      </c>
      <c r="N26" s="135">
        <v>13</v>
      </c>
      <c r="O26" s="103">
        <f t="shared" si="4"/>
        <v>3.0373831775700934E-2</v>
      </c>
      <c r="P26" s="104">
        <f>O26-'2014'!O28</f>
        <v>-2.7362888778571581E-2</v>
      </c>
      <c r="Q26" s="102">
        <v>51</v>
      </c>
      <c r="R26" s="103">
        <f t="shared" si="5"/>
        <v>0.1191588785046729</v>
      </c>
      <c r="S26" s="104">
        <f>R26-'2014'!R28</f>
        <v>1.0613843862640568E-2</v>
      </c>
      <c r="T26" s="141"/>
    </row>
    <row r="27" spans="1:20" x14ac:dyDescent="0.3">
      <c r="A27" s="141"/>
      <c r="B27" s="130" t="s">
        <v>20</v>
      </c>
      <c r="C27" s="102">
        <v>732</v>
      </c>
      <c r="D27" s="31">
        <v>423</v>
      </c>
      <c r="E27" s="103">
        <f t="shared" si="1"/>
        <v>0.57786885245901642</v>
      </c>
      <c r="F27" s="31">
        <v>400</v>
      </c>
      <c r="G27" s="104">
        <f t="shared" si="2"/>
        <v>0.94562647754137119</v>
      </c>
      <c r="H27" s="135">
        <v>218</v>
      </c>
      <c r="I27" s="136">
        <f t="shared" si="3"/>
        <v>0.54500000000000004</v>
      </c>
      <c r="J27" s="137">
        <f>I27-'2014'!I29</f>
        <v>5.7893982808022937E-2</v>
      </c>
      <c r="K27" s="135">
        <v>60</v>
      </c>
      <c r="L27" s="136">
        <f t="shared" si="0"/>
        <v>0.15</v>
      </c>
      <c r="M27" s="137">
        <f>L27-'2014'!L29</f>
        <v>-0.10787965616045844</v>
      </c>
      <c r="N27" s="135">
        <v>55</v>
      </c>
      <c r="O27" s="103">
        <f t="shared" si="4"/>
        <v>0.13750000000000001</v>
      </c>
      <c r="P27" s="104">
        <f>O27-'2014'!O29</f>
        <v>2.8295128939828107E-3</v>
      </c>
      <c r="Q27" s="102">
        <v>67</v>
      </c>
      <c r="R27" s="103">
        <f t="shared" si="5"/>
        <v>0.16750000000000001</v>
      </c>
      <c r="S27" s="104">
        <f>R27-'2014'!R29</f>
        <v>4.7156160458452737E-2</v>
      </c>
      <c r="T27" s="141"/>
    </row>
    <row r="28" spans="1:20" s="8" customFormat="1" x14ac:dyDescent="0.3">
      <c r="A28" s="143"/>
      <c r="B28" s="131" t="s">
        <v>92</v>
      </c>
      <c r="C28" s="117">
        <f>C14+C15+C16+C19+C20+C21+C22+C23+C24+C25+C26+C27</f>
        <v>11168</v>
      </c>
      <c r="D28" s="118">
        <f>D14+D15+D16+D19+D20+D21+D22+D23+D24+D25+D26+D27</f>
        <v>6119</v>
      </c>
      <c r="E28" s="119">
        <f t="shared" si="1"/>
        <v>0.54790472779369626</v>
      </c>
      <c r="F28" s="118">
        <f>F14+F15+F16+F19+F20+F21+F22+F23+F24+F25+F26+F27</f>
        <v>5939</v>
      </c>
      <c r="G28" s="120">
        <f t="shared" si="2"/>
        <v>0.97058342866481451</v>
      </c>
      <c r="H28" s="117">
        <f>H14+H15+H16+H19+H20+H21+H22+H23+H24+H25+H26+H27</f>
        <v>3236</v>
      </c>
      <c r="I28" s="119">
        <f t="shared" si="3"/>
        <v>0.54487287422124941</v>
      </c>
      <c r="J28" s="120">
        <f>I28-'2014'!I30</f>
        <v>2.5051353713269275E-2</v>
      </c>
      <c r="K28" s="117">
        <f>K14+K15+K16+K19+K20+K21+K22+K23+K24+K25+K26+K27</f>
        <v>1259</v>
      </c>
      <c r="L28" s="119">
        <f t="shared" si="0"/>
        <v>0.2119885502609867</v>
      </c>
      <c r="M28" s="120">
        <f>L28-'2014'!L30</f>
        <v>-8.4905220118282193E-2</v>
      </c>
      <c r="N28" s="117">
        <f>N14+N15+N16+N19+N20+N21+N22+N23+N24+N25+N26+N27</f>
        <v>487</v>
      </c>
      <c r="O28" s="119">
        <f t="shared" si="4"/>
        <v>8.2000336757029807E-2</v>
      </c>
      <c r="P28" s="120">
        <f>O28-'2014'!O30</f>
        <v>-3.1583613658361931E-5</v>
      </c>
      <c r="Q28" s="117">
        <f>Q14+Q15+Q16+Q19+Q20+Q21+Q22+Q23+Q24+Q25+Q26+Q27</f>
        <v>957</v>
      </c>
      <c r="R28" s="119">
        <f t="shared" si="5"/>
        <v>0.16113823876073413</v>
      </c>
      <c r="S28" s="120">
        <f>R28-'2014'!R30</f>
        <v>6.4175822422996021E-2</v>
      </c>
      <c r="T28" s="143"/>
    </row>
    <row r="29" spans="1:20" x14ac:dyDescent="0.3">
      <c r="A29" s="141"/>
      <c r="B29" s="141"/>
      <c r="C29" s="141"/>
      <c r="D29" s="141"/>
      <c r="E29" s="141"/>
      <c r="F29" s="141"/>
      <c r="G29" s="141"/>
      <c r="H29" s="141"/>
      <c r="I29" s="141"/>
      <c r="J29" s="141"/>
      <c r="K29" s="141"/>
      <c r="L29" s="141"/>
      <c r="M29" s="141"/>
      <c r="N29" s="141"/>
      <c r="O29" s="141"/>
      <c r="P29" s="141"/>
      <c r="Q29" s="141"/>
      <c r="R29" s="141"/>
      <c r="S29" s="141"/>
      <c r="T29" s="141"/>
    </row>
    <row r="30" spans="1:20" x14ac:dyDescent="0.3">
      <c r="A30" s="141"/>
      <c r="B30" s="143" t="s">
        <v>83</v>
      </c>
      <c r="C30" s="141"/>
      <c r="D30" s="141"/>
      <c r="E30" s="141"/>
      <c r="F30" s="141"/>
      <c r="G30" s="141"/>
      <c r="H30" s="141"/>
      <c r="I30" s="141"/>
      <c r="J30" s="141"/>
      <c r="K30" s="141"/>
      <c r="L30" s="141"/>
      <c r="M30" s="141"/>
      <c r="N30" s="141"/>
      <c r="O30" s="141"/>
      <c r="P30" s="141"/>
      <c r="Q30" s="141"/>
      <c r="R30" s="141"/>
      <c r="S30" s="141"/>
      <c r="T30" s="141"/>
    </row>
    <row r="31" spans="1:20" x14ac:dyDescent="0.3">
      <c r="A31" s="141"/>
      <c r="B31" s="145"/>
      <c r="C31" s="145"/>
      <c r="D31" s="145" t="s">
        <v>6</v>
      </c>
      <c r="E31" s="145" t="s">
        <v>7</v>
      </c>
      <c r="F31" s="145" t="s">
        <v>60</v>
      </c>
      <c r="G31" s="145" t="s">
        <v>81</v>
      </c>
      <c r="H31" s="141"/>
      <c r="I31" s="141"/>
      <c r="J31" s="141"/>
      <c r="K31" s="141"/>
      <c r="L31" s="141"/>
      <c r="M31" s="141"/>
      <c r="N31" s="141"/>
      <c r="O31" s="141"/>
      <c r="P31" s="141"/>
      <c r="Q31" s="141"/>
      <c r="R31" s="141"/>
      <c r="S31" s="141"/>
      <c r="T31" s="141"/>
    </row>
    <row r="32" spans="1:20" x14ac:dyDescent="0.3">
      <c r="A32" s="141"/>
      <c r="B32" s="169" t="s">
        <v>133</v>
      </c>
      <c r="C32" s="170"/>
      <c r="D32" s="146">
        <f>I14</f>
        <v>0.48244073748902544</v>
      </c>
      <c r="E32" s="146">
        <f>L14</f>
        <v>0.24539069359086918</v>
      </c>
      <c r="F32" s="146">
        <f>O14</f>
        <v>0.10491659350307288</v>
      </c>
      <c r="G32" s="146">
        <f>R14</f>
        <v>0.16725197541703249</v>
      </c>
      <c r="H32" s="146"/>
      <c r="I32" s="141"/>
      <c r="J32" s="141"/>
      <c r="K32" s="141"/>
      <c r="L32" s="141"/>
      <c r="M32" s="141"/>
      <c r="N32" s="141"/>
      <c r="O32" s="141"/>
      <c r="P32" s="141"/>
      <c r="Q32" s="141"/>
      <c r="R32" s="141"/>
      <c r="S32" s="141"/>
      <c r="T32" s="141"/>
    </row>
    <row r="33" spans="1:20" x14ac:dyDescent="0.3">
      <c r="A33" s="141"/>
      <c r="B33" s="169" t="s">
        <v>134</v>
      </c>
      <c r="C33" s="170"/>
      <c r="D33" s="146">
        <f>J14</f>
        <v>6.5699864826514298E-2</v>
      </c>
      <c r="E33" s="146">
        <f>M14</f>
        <v>-9.6105299285355217E-2</v>
      </c>
      <c r="F33" s="146">
        <f>P14</f>
        <v>-1.5742355740025971E-2</v>
      </c>
      <c r="G33" s="146">
        <f>S14</f>
        <v>5.7278689575536501E-2</v>
      </c>
      <c r="H33" s="141"/>
      <c r="I33" s="141"/>
      <c r="J33" s="141"/>
      <c r="K33" s="141"/>
      <c r="L33" s="141"/>
      <c r="M33" s="141"/>
      <c r="N33" s="141"/>
      <c r="O33" s="141"/>
      <c r="P33" s="141"/>
      <c r="Q33" s="141"/>
      <c r="R33" s="141"/>
      <c r="S33" s="141"/>
      <c r="T33" s="141"/>
    </row>
    <row r="34" spans="1:20" x14ac:dyDescent="0.3">
      <c r="A34" s="141"/>
      <c r="B34" s="141"/>
      <c r="C34" s="141"/>
      <c r="D34" s="141"/>
      <c r="E34" s="141"/>
      <c r="F34" s="141"/>
      <c r="G34" s="141"/>
      <c r="H34" s="141"/>
      <c r="I34" s="141"/>
      <c r="J34" s="141"/>
      <c r="K34" s="141"/>
      <c r="L34" s="141"/>
      <c r="M34" s="141"/>
      <c r="N34" s="141"/>
      <c r="O34" s="141"/>
      <c r="P34" s="141"/>
      <c r="Q34" s="141"/>
      <c r="R34" s="141"/>
      <c r="S34" s="141"/>
      <c r="T34" s="141"/>
    </row>
    <row r="35" spans="1:20" x14ac:dyDescent="0.3">
      <c r="A35" s="141"/>
      <c r="B35" s="141"/>
      <c r="C35" s="141"/>
      <c r="D35" s="141"/>
      <c r="E35" s="141"/>
      <c r="F35" s="141"/>
      <c r="G35" s="141"/>
      <c r="H35" s="141"/>
      <c r="I35" s="141"/>
      <c r="J35" s="141"/>
      <c r="K35" s="141"/>
      <c r="L35" s="141"/>
      <c r="M35" s="141"/>
      <c r="N35" s="141"/>
      <c r="O35" s="141"/>
      <c r="P35" s="141"/>
      <c r="Q35" s="141"/>
      <c r="R35" s="141"/>
      <c r="S35" s="141"/>
      <c r="T35" s="141"/>
    </row>
    <row r="36" spans="1:20" x14ac:dyDescent="0.3">
      <c r="A36" s="141"/>
      <c r="B36" s="141"/>
      <c r="C36" s="141"/>
      <c r="D36" s="141"/>
      <c r="E36" s="141"/>
      <c r="F36" s="141"/>
      <c r="G36" s="141"/>
      <c r="H36" s="141"/>
      <c r="I36" s="141"/>
      <c r="J36" s="141"/>
      <c r="K36" s="141"/>
      <c r="L36" s="141"/>
      <c r="M36" s="141"/>
      <c r="N36" s="141"/>
      <c r="O36" s="141"/>
      <c r="P36" s="141"/>
      <c r="Q36" s="141"/>
      <c r="R36" s="141"/>
      <c r="S36" s="141"/>
      <c r="T36" s="141"/>
    </row>
    <row r="37" spans="1:20" x14ac:dyDescent="0.3">
      <c r="A37" s="141"/>
      <c r="B37" s="141"/>
      <c r="C37" s="141"/>
      <c r="D37" s="141"/>
      <c r="E37" s="141"/>
      <c r="F37" s="141"/>
      <c r="G37" s="141"/>
      <c r="H37" s="141"/>
      <c r="I37" s="141"/>
      <c r="J37" s="141"/>
      <c r="K37" s="141"/>
      <c r="L37" s="141"/>
      <c r="M37" s="141"/>
      <c r="N37" s="141"/>
      <c r="O37" s="141"/>
      <c r="P37" s="141"/>
      <c r="Q37" s="141"/>
      <c r="R37" s="141"/>
      <c r="S37" s="141"/>
      <c r="T37" s="141"/>
    </row>
    <row r="38" spans="1:20" x14ac:dyDescent="0.3">
      <c r="A38" s="141"/>
      <c r="B38" s="141"/>
      <c r="C38" s="141"/>
      <c r="D38" s="141"/>
      <c r="E38" s="141"/>
      <c r="F38" s="141"/>
      <c r="G38" s="141"/>
      <c r="H38" s="141"/>
      <c r="I38" s="141"/>
      <c r="J38" s="141"/>
      <c r="K38" s="141"/>
      <c r="L38" s="141"/>
      <c r="M38" s="141"/>
      <c r="N38" s="141"/>
      <c r="O38" s="141"/>
      <c r="P38" s="141"/>
      <c r="Q38" s="141"/>
      <c r="R38" s="141"/>
      <c r="S38" s="141"/>
      <c r="T38" s="141"/>
    </row>
    <row r="39" spans="1:20" x14ac:dyDescent="0.3">
      <c r="A39" s="141"/>
      <c r="B39" s="141"/>
      <c r="C39" s="141"/>
      <c r="D39" s="141"/>
      <c r="E39" s="141"/>
      <c r="F39" s="141"/>
      <c r="G39" s="141"/>
      <c r="H39" s="141"/>
      <c r="I39" s="141"/>
      <c r="J39" s="141"/>
      <c r="K39" s="141"/>
      <c r="L39" s="141"/>
      <c r="M39" s="141"/>
      <c r="N39" s="141"/>
      <c r="O39" s="141"/>
      <c r="P39" s="141"/>
      <c r="Q39" s="141"/>
      <c r="R39" s="141"/>
      <c r="S39" s="141"/>
      <c r="T39" s="141"/>
    </row>
    <row r="40" spans="1:20" x14ac:dyDescent="0.3">
      <c r="A40" s="141"/>
      <c r="B40" s="141"/>
      <c r="C40" s="141"/>
      <c r="D40" s="141"/>
      <c r="E40" s="141"/>
      <c r="F40" s="141"/>
      <c r="G40" s="141"/>
      <c r="H40" s="141"/>
      <c r="I40" s="141"/>
      <c r="J40" s="141"/>
      <c r="K40" s="141"/>
      <c r="L40" s="141"/>
      <c r="M40" s="141"/>
      <c r="N40" s="141"/>
      <c r="O40" s="141"/>
      <c r="P40" s="141"/>
      <c r="Q40" s="141"/>
      <c r="R40" s="141"/>
      <c r="S40" s="141"/>
      <c r="T40" s="141"/>
    </row>
    <row r="41" spans="1:20" x14ac:dyDescent="0.3">
      <c r="A41" s="141"/>
      <c r="B41" s="141"/>
      <c r="C41" s="141"/>
      <c r="D41" s="141"/>
      <c r="E41" s="141"/>
      <c r="F41" s="141"/>
      <c r="G41" s="141"/>
      <c r="H41" s="141"/>
      <c r="I41" s="141"/>
      <c r="J41" s="141"/>
      <c r="K41" s="141"/>
      <c r="L41" s="141"/>
      <c r="M41" s="141"/>
      <c r="N41" s="141"/>
      <c r="O41" s="141"/>
      <c r="P41" s="141"/>
      <c r="Q41" s="141"/>
      <c r="R41" s="141"/>
      <c r="S41" s="141"/>
      <c r="T41" s="141"/>
    </row>
    <row r="42" spans="1:20" x14ac:dyDescent="0.3">
      <c r="A42" s="141"/>
      <c r="B42" s="141"/>
      <c r="C42" s="141"/>
      <c r="D42" s="141"/>
      <c r="E42" s="141"/>
      <c r="F42" s="141"/>
      <c r="G42" s="141"/>
      <c r="H42" s="141"/>
      <c r="I42" s="141"/>
      <c r="J42" s="141"/>
      <c r="K42" s="141"/>
      <c r="L42" s="141"/>
      <c r="M42" s="141"/>
      <c r="N42" s="141"/>
      <c r="O42" s="141"/>
      <c r="P42" s="141"/>
      <c r="Q42" s="141"/>
      <c r="R42" s="141"/>
      <c r="S42" s="141"/>
      <c r="T42" s="141"/>
    </row>
    <row r="43" spans="1:20" x14ac:dyDescent="0.3">
      <c r="A43" s="141"/>
      <c r="B43" s="141"/>
      <c r="C43" s="141"/>
      <c r="D43" s="141"/>
      <c r="E43" s="141"/>
      <c r="F43" s="141"/>
      <c r="G43" s="141"/>
      <c r="H43" s="141"/>
      <c r="I43" s="141"/>
      <c r="J43" s="141"/>
      <c r="K43" s="141"/>
      <c r="L43" s="141"/>
      <c r="M43" s="141"/>
      <c r="N43" s="141"/>
      <c r="O43" s="141"/>
      <c r="P43" s="141"/>
      <c r="Q43" s="141"/>
      <c r="R43" s="141"/>
      <c r="S43" s="141"/>
      <c r="T43" s="141"/>
    </row>
    <row r="44" spans="1:20" x14ac:dyDescent="0.3">
      <c r="A44" s="141"/>
      <c r="B44" s="141"/>
      <c r="C44" s="141"/>
      <c r="D44" s="141"/>
      <c r="E44" s="141"/>
      <c r="F44" s="141"/>
      <c r="G44" s="141"/>
      <c r="H44" s="141"/>
      <c r="I44" s="141"/>
      <c r="J44" s="141"/>
      <c r="K44" s="141"/>
      <c r="L44" s="141"/>
      <c r="M44" s="141"/>
      <c r="N44" s="141"/>
      <c r="O44" s="141"/>
      <c r="P44" s="141"/>
      <c r="Q44" s="141"/>
      <c r="R44" s="141"/>
      <c r="S44" s="141"/>
      <c r="T44" s="141"/>
    </row>
    <row r="45" spans="1:20" x14ac:dyDescent="0.3">
      <c r="A45" s="141"/>
      <c r="B45" s="141"/>
      <c r="C45" s="141"/>
      <c r="D45" s="141"/>
      <c r="E45" s="141"/>
      <c r="F45" s="141"/>
      <c r="G45" s="141"/>
      <c r="H45" s="141"/>
      <c r="I45" s="141"/>
      <c r="J45" s="141"/>
      <c r="K45" s="141"/>
      <c r="L45" s="141"/>
      <c r="M45" s="141"/>
      <c r="N45" s="141"/>
      <c r="O45" s="141"/>
      <c r="P45" s="141"/>
      <c r="Q45" s="141"/>
      <c r="R45" s="141"/>
      <c r="S45" s="141"/>
      <c r="T45" s="141"/>
    </row>
    <row r="46" spans="1:20" x14ac:dyDescent="0.3">
      <c r="A46" s="141"/>
      <c r="B46" s="141"/>
      <c r="C46" s="141"/>
      <c r="D46" s="141"/>
      <c r="E46" s="141"/>
      <c r="F46" s="141"/>
      <c r="G46" s="141"/>
      <c r="H46" s="141"/>
      <c r="I46" s="141"/>
      <c r="J46" s="141"/>
      <c r="K46" s="141"/>
      <c r="L46" s="141"/>
      <c r="M46" s="141"/>
      <c r="N46" s="141"/>
      <c r="O46" s="141"/>
      <c r="P46" s="141"/>
      <c r="Q46" s="141"/>
      <c r="R46" s="141"/>
      <c r="S46" s="141"/>
      <c r="T46" s="141"/>
    </row>
    <row r="47" spans="1:20" x14ac:dyDescent="0.3">
      <c r="A47" s="141"/>
      <c r="B47" s="141"/>
      <c r="C47" s="141"/>
      <c r="D47" s="141"/>
      <c r="E47" s="141"/>
      <c r="F47" s="141"/>
      <c r="G47" s="141"/>
      <c r="H47" s="141"/>
      <c r="I47" s="141"/>
      <c r="J47" s="141"/>
      <c r="K47" s="141"/>
      <c r="L47" s="141"/>
      <c r="M47" s="141"/>
      <c r="N47" s="141"/>
      <c r="O47" s="141"/>
      <c r="P47" s="141"/>
      <c r="Q47" s="141"/>
      <c r="R47" s="141"/>
      <c r="S47" s="141"/>
      <c r="T47" s="141"/>
    </row>
    <row r="48" spans="1:20" x14ac:dyDescent="0.3">
      <c r="A48" s="141"/>
      <c r="B48" s="143" t="str">
        <f>B15</f>
        <v>Amelunxen</v>
      </c>
      <c r="C48" s="141"/>
      <c r="D48" s="141"/>
      <c r="E48" s="141"/>
      <c r="F48" s="141"/>
      <c r="G48" s="141"/>
      <c r="H48" s="141"/>
      <c r="I48" s="141"/>
      <c r="J48" s="141"/>
      <c r="K48" s="141"/>
      <c r="L48" s="141"/>
      <c r="M48" s="141"/>
      <c r="N48" s="141"/>
      <c r="O48" s="141"/>
      <c r="P48" s="141"/>
      <c r="Q48" s="141"/>
      <c r="R48" s="141"/>
      <c r="S48" s="141"/>
      <c r="T48" s="141"/>
    </row>
    <row r="49" spans="1:20" x14ac:dyDescent="0.3">
      <c r="A49" s="141"/>
      <c r="B49" s="145"/>
      <c r="C49" s="145"/>
      <c r="D49" s="145" t="s">
        <v>6</v>
      </c>
      <c r="E49" s="145" t="s">
        <v>7</v>
      </c>
      <c r="F49" s="145" t="s">
        <v>60</v>
      </c>
      <c r="G49" s="145" t="s">
        <v>81</v>
      </c>
      <c r="H49" s="145"/>
      <c r="I49" s="141"/>
      <c r="J49" s="141"/>
      <c r="K49" s="141"/>
      <c r="L49" s="141"/>
      <c r="M49" s="141"/>
      <c r="N49" s="141"/>
      <c r="O49" s="141"/>
      <c r="P49" s="141"/>
      <c r="Q49" s="141"/>
      <c r="R49" s="141"/>
      <c r="S49" s="141"/>
      <c r="T49" s="141"/>
    </row>
    <row r="50" spans="1:20" x14ac:dyDescent="0.3">
      <c r="A50" s="141"/>
      <c r="B50" s="169" t="s">
        <v>135</v>
      </c>
      <c r="C50" s="170"/>
      <c r="D50" s="146">
        <f>I15</f>
        <v>0.52490421455938696</v>
      </c>
      <c r="E50" s="146">
        <f>L15</f>
        <v>0.27586206896551724</v>
      </c>
      <c r="F50" s="146">
        <f>O15</f>
        <v>7.662835249042145E-2</v>
      </c>
      <c r="G50" s="146">
        <f>R15</f>
        <v>0.12260536398467432</v>
      </c>
      <c r="H50" s="146"/>
      <c r="I50" s="141"/>
      <c r="J50" s="141"/>
      <c r="K50" s="141"/>
      <c r="L50" s="141"/>
      <c r="M50" s="141"/>
      <c r="N50" s="141"/>
      <c r="O50" s="141"/>
      <c r="P50" s="141"/>
      <c r="Q50" s="141"/>
      <c r="R50" s="141"/>
      <c r="S50" s="141"/>
      <c r="T50" s="141"/>
    </row>
    <row r="51" spans="1:20" x14ac:dyDescent="0.3">
      <c r="A51" s="141"/>
      <c r="B51" s="169" t="s">
        <v>136</v>
      </c>
      <c r="C51" s="170"/>
      <c r="D51" s="146">
        <f>J15</f>
        <v>-6.7465263352259663E-2</v>
      </c>
      <c r="E51" s="146">
        <f>M15</f>
        <v>3.0882149286802385E-2</v>
      </c>
      <c r="F51" s="146">
        <f>P15</f>
        <v>2.2411485020541931E-2</v>
      </c>
      <c r="G51" s="146">
        <f>S15</f>
        <v>1.4171629044915285E-2</v>
      </c>
      <c r="H51" s="141"/>
      <c r="I51" s="141"/>
      <c r="J51" s="141"/>
      <c r="K51" s="141"/>
      <c r="L51" s="141"/>
      <c r="M51" s="141"/>
      <c r="N51" s="141"/>
      <c r="O51" s="141"/>
      <c r="P51" s="141"/>
      <c r="Q51" s="141"/>
      <c r="R51" s="141"/>
      <c r="S51" s="141"/>
      <c r="T51" s="141"/>
    </row>
    <row r="52" spans="1:20" x14ac:dyDescent="0.3">
      <c r="A52" s="141"/>
      <c r="B52" s="141"/>
      <c r="C52" s="141"/>
      <c r="D52" s="141"/>
      <c r="E52" s="141"/>
      <c r="F52" s="141"/>
      <c r="G52" s="141"/>
      <c r="H52" s="141"/>
      <c r="I52" s="141"/>
      <c r="J52" s="141"/>
      <c r="K52" s="141"/>
      <c r="L52" s="141"/>
      <c r="M52" s="141"/>
      <c r="N52" s="141"/>
      <c r="O52" s="141"/>
      <c r="P52" s="141"/>
      <c r="Q52" s="141"/>
      <c r="R52" s="141"/>
      <c r="S52" s="141"/>
      <c r="T52" s="141"/>
    </row>
    <row r="53" spans="1:20" x14ac:dyDescent="0.3">
      <c r="A53" s="141"/>
      <c r="B53" s="141"/>
      <c r="C53" s="141"/>
      <c r="D53" s="141"/>
      <c r="E53" s="141"/>
      <c r="F53" s="141"/>
      <c r="G53" s="141"/>
      <c r="H53" s="141"/>
      <c r="I53" s="141"/>
      <c r="J53" s="141"/>
      <c r="K53" s="141"/>
      <c r="L53" s="141"/>
      <c r="M53" s="141"/>
      <c r="N53" s="141"/>
      <c r="O53" s="141"/>
      <c r="P53" s="141"/>
      <c r="Q53" s="141"/>
      <c r="R53" s="141"/>
      <c r="S53" s="141"/>
      <c r="T53" s="141"/>
    </row>
    <row r="54" spans="1:20" x14ac:dyDescent="0.3">
      <c r="A54" s="141"/>
      <c r="B54" s="141"/>
      <c r="C54" s="141"/>
      <c r="D54" s="141"/>
      <c r="E54" s="141"/>
      <c r="F54" s="141"/>
      <c r="G54" s="141"/>
      <c r="H54" s="141"/>
      <c r="I54" s="141"/>
      <c r="J54" s="141"/>
      <c r="K54" s="141"/>
      <c r="L54" s="141"/>
      <c r="M54" s="141"/>
      <c r="N54" s="141"/>
      <c r="O54" s="141"/>
      <c r="P54" s="141"/>
      <c r="Q54" s="141"/>
      <c r="R54" s="141"/>
      <c r="S54" s="141"/>
      <c r="T54" s="141"/>
    </row>
    <row r="55" spans="1:20" x14ac:dyDescent="0.3">
      <c r="A55" s="141"/>
      <c r="B55" s="141"/>
      <c r="C55" s="141"/>
      <c r="D55" s="141"/>
      <c r="E55" s="141"/>
      <c r="F55" s="141"/>
      <c r="G55" s="141"/>
      <c r="H55" s="141"/>
      <c r="I55" s="141"/>
      <c r="J55" s="141"/>
      <c r="K55" s="141"/>
      <c r="L55" s="141"/>
      <c r="M55" s="141"/>
      <c r="N55" s="141"/>
      <c r="O55" s="141"/>
      <c r="P55" s="141"/>
      <c r="Q55" s="141"/>
      <c r="R55" s="141"/>
      <c r="S55" s="141"/>
      <c r="T55" s="141"/>
    </row>
    <row r="56" spans="1:20" x14ac:dyDescent="0.3">
      <c r="A56" s="141"/>
      <c r="B56" s="141"/>
      <c r="C56" s="141"/>
      <c r="D56" s="141"/>
      <c r="E56" s="141"/>
      <c r="F56" s="141"/>
      <c r="G56" s="141"/>
      <c r="H56" s="141"/>
      <c r="I56" s="141"/>
      <c r="J56" s="141"/>
      <c r="K56" s="141"/>
      <c r="L56" s="141"/>
      <c r="M56" s="141"/>
      <c r="N56" s="141"/>
      <c r="O56" s="141"/>
      <c r="P56" s="141"/>
      <c r="Q56" s="141"/>
      <c r="R56" s="141"/>
      <c r="S56" s="141"/>
      <c r="T56" s="141"/>
    </row>
    <row r="57" spans="1:20" x14ac:dyDescent="0.3">
      <c r="A57" s="141"/>
      <c r="B57" s="141"/>
      <c r="C57" s="141"/>
      <c r="D57" s="141"/>
      <c r="E57" s="141"/>
      <c r="F57" s="141"/>
      <c r="G57" s="141"/>
      <c r="H57" s="141"/>
      <c r="I57" s="141"/>
      <c r="J57" s="141"/>
      <c r="K57" s="141"/>
      <c r="L57" s="141"/>
      <c r="M57" s="141"/>
      <c r="N57" s="141"/>
      <c r="O57" s="141"/>
      <c r="P57" s="141"/>
      <c r="Q57" s="141"/>
      <c r="R57" s="141"/>
      <c r="S57" s="141"/>
      <c r="T57" s="141"/>
    </row>
    <row r="58" spans="1:20" x14ac:dyDescent="0.3">
      <c r="A58" s="141"/>
      <c r="B58" s="141"/>
      <c r="C58" s="141"/>
      <c r="D58" s="141"/>
      <c r="E58" s="141"/>
      <c r="F58" s="141"/>
      <c r="G58" s="141"/>
      <c r="H58" s="141"/>
      <c r="I58" s="141"/>
      <c r="J58" s="141"/>
      <c r="K58" s="141"/>
      <c r="L58" s="141"/>
      <c r="M58" s="141"/>
      <c r="N58" s="141"/>
      <c r="O58" s="141"/>
      <c r="P58" s="141"/>
      <c r="Q58" s="141"/>
      <c r="R58" s="141"/>
      <c r="S58" s="141"/>
      <c r="T58" s="141"/>
    </row>
    <row r="59" spans="1:20" x14ac:dyDescent="0.3">
      <c r="A59" s="141"/>
      <c r="B59" s="141"/>
      <c r="C59" s="141"/>
      <c r="D59" s="141"/>
      <c r="E59" s="141"/>
      <c r="F59" s="141"/>
      <c r="G59" s="141"/>
      <c r="H59" s="141"/>
      <c r="I59" s="141"/>
      <c r="J59" s="141"/>
      <c r="K59" s="141"/>
      <c r="L59" s="141"/>
      <c r="M59" s="141"/>
      <c r="N59" s="141"/>
      <c r="O59" s="141"/>
      <c r="P59" s="141"/>
      <c r="Q59" s="141"/>
      <c r="R59" s="141"/>
      <c r="S59" s="141"/>
      <c r="T59" s="141"/>
    </row>
    <row r="60" spans="1:20" x14ac:dyDescent="0.3">
      <c r="A60" s="141"/>
      <c r="B60" s="141"/>
      <c r="C60" s="141"/>
      <c r="D60" s="141"/>
      <c r="E60" s="141"/>
      <c r="F60" s="141"/>
      <c r="G60" s="141"/>
      <c r="H60" s="141"/>
      <c r="I60" s="141"/>
      <c r="J60" s="141"/>
      <c r="K60" s="141"/>
      <c r="L60" s="141"/>
      <c r="M60" s="141"/>
      <c r="N60" s="141"/>
      <c r="O60" s="141"/>
      <c r="P60" s="141"/>
      <c r="Q60" s="141"/>
      <c r="R60" s="141"/>
      <c r="S60" s="141"/>
      <c r="T60" s="141"/>
    </row>
    <row r="61" spans="1:20" x14ac:dyDescent="0.3">
      <c r="A61" s="141"/>
      <c r="B61" s="141"/>
      <c r="C61" s="141"/>
      <c r="D61" s="141"/>
      <c r="E61" s="141"/>
      <c r="F61" s="141"/>
      <c r="G61" s="141"/>
      <c r="H61" s="141"/>
      <c r="I61" s="141"/>
      <c r="J61" s="141"/>
      <c r="K61" s="141"/>
      <c r="L61" s="141"/>
      <c r="M61" s="141"/>
      <c r="N61" s="141"/>
      <c r="O61" s="141"/>
      <c r="P61" s="141"/>
      <c r="Q61" s="141"/>
      <c r="R61" s="141"/>
      <c r="S61" s="141"/>
      <c r="T61" s="141"/>
    </row>
    <row r="62" spans="1:20" x14ac:dyDescent="0.3">
      <c r="A62" s="141"/>
      <c r="B62" s="141"/>
      <c r="C62" s="141"/>
      <c r="D62" s="141"/>
      <c r="E62" s="141"/>
      <c r="F62" s="141"/>
      <c r="G62" s="141"/>
      <c r="H62" s="141"/>
      <c r="I62" s="141"/>
      <c r="J62" s="141"/>
      <c r="K62" s="141"/>
      <c r="L62" s="141"/>
      <c r="M62" s="141"/>
      <c r="N62" s="141"/>
      <c r="O62" s="141"/>
      <c r="P62" s="141"/>
      <c r="Q62" s="141"/>
      <c r="R62" s="141"/>
      <c r="S62" s="141"/>
      <c r="T62" s="141"/>
    </row>
    <row r="63" spans="1:20" x14ac:dyDescent="0.3">
      <c r="A63" s="141"/>
      <c r="B63" s="141"/>
      <c r="C63" s="141"/>
      <c r="D63" s="141"/>
      <c r="E63" s="141"/>
      <c r="F63" s="141"/>
      <c r="G63" s="141"/>
      <c r="H63" s="141"/>
      <c r="I63" s="141"/>
      <c r="J63" s="141"/>
      <c r="K63" s="141"/>
      <c r="L63" s="141"/>
      <c r="M63" s="141"/>
      <c r="N63" s="141"/>
      <c r="O63" s="141"/>
      <c r="P63" s="141"/>
      <c r="Q63" s="141"/>
      <c r="R63" s="141"/>
      <c r="S63" s="141"/>
      <c r="T63" s="141"/>
    </row>
    <row r="64" spans="1:20" x14ac:dyDescent="0.3">
      <c r="A64" s="141"/>
      <c r="B64" s="141"/>
      <c r="C64" s="141"/>
      <c r="D64" s="141"/>
      <c r="E64" s="141"/>
      <c r="F64" s="141"/>
      <c r="G64" s="141"/>
      <c r="H64" s="141"/>
      <c r="I64" s="141"/>
      <c r="J64" s="141"/>
      <c r="K64" s="141"/>
      <c r="L64" s="141"/>
      <c r="M64" s="141"/>
      <c r="N64" s="141"/>
      <c r="O64" s="141"/>
      <c r="P64" s="141"/>
      <c r="Q64" s="141"/>
      <c r="R64" s="141"/>
      <c r="S64" s="141"/>
      <c r="T64" s="141"/>
    </row>
    <row r="65" spans="1:20" x14ac:dyDescent="0.3">
      <c r="A65" s="141"/>
      <c r="B65" s="141"/>
      <c r="C65" s="141"/>
      <c r="D65" s="141"/>
      <c r="E65" s="141"/>
      <c r="F65" s="141"/>
      <c r="G65" s="141"/>
      <c r="H65" s="141"/>
      <c r="I65" s="141"/>
      <c r="J65" s="141"/>
      <c r="K65" s="141"/>
      <c r="L65" s="141"/>
      <c r="M65" s="141"/>
      <c r="N65" s="141"/>
      <c r="O65" s="141"/>
      <c r="P65" s="141"/>
      <c r="Q65" s="141"/>
      <c r="R65" s="141"/>
      <c r="S65" s="141"/>
      <c r="T65" s="141"/>
    </row>
    <row r="66" spans="1:20" x14ac:dyDescent="0.3">
      <c r="A66" s="141"/>
      <c r="B66" s="143" t="str">
        <f>B16</f>
        <v>Blankenau</v>
      </c>
      <c r="C66" s="141"/>
      <c r="D66" s="141"/>
      <c r="E66" s="141"/>
      <c r="F66" s="141"/>
      <c r="G66" s="141"/>
      <c r="H66" s="141"/>
      <c r="I66" s="141"/>
      <c r="J66" s="141"/>
      <c r="K66" s="141"/>
      <c r="L66" s="141"/>
      <c r="M66" s="141"/>
      <c r="N66" s="141"/>
      <c r="O66" s="141"/>
      <c r="P66" s="141"/>
      <c r="Q66" s="141"/>
      <c r="R66" s="141"/>
      <c r="S66" s="141"/>
      <c r="T66" s="141"/>
    </row>
    <row r="67" spans="1:20" x14ac:dyDescent="0.3">
      <c r="A67" s="141"/>
      <c r="B67" s="145"/>
      <c r="C67" s="145"/>
      <c r="D67" s="145" t="s">
        <v>6</v>
      </c>
      <c r="E67" s="145" t="s">
        <v>7</v>
      </c>
      <c r="F67" s="145" t="s">
        <v>60</v>
      </c>
      <c r="G67" s="145" t="s">
        <v>81</v>
      </c>
      <c r="H67" s="145"/>
      <c r="I67" s="141"/>
      <c r="J67" s="141"/>
      <c r="K67" s="141"/>
      <c r="L67" s="141"/>
      <c r="M67" s="141"/>
      <c r="N67" s="141"/>
      <c r="O67" s="141"/>
      <c r="P67" s="141"/>
      <c r="Q67" s="141"/>
      <c r="R67" s="141"/>
      <c r="S67" s="141"/>
      <c r="T67" s="141"/>
    </row>
    <row r="68" spans="1:20" x14ac:dyDescent="0.3">
      <c r="A68" s="141"/>
      <c r="B68" s="169" t="s">
        <v>137</v>
      </c>
      <c r="C68" s="170"/>
      <c r="D68" s="146">
        <f>I16</f>
        <v>0.32846715328467152</v>
      </c>
      <c r="E68" s="146">
        <f>L16</f>
        <v>0.29927007299270075</v>
      </c>
      <c r="F68" s="146">
        <f>O16</f>
        <v>0.11678832116788321</v>
      </c>
      <c r="G68" s="146">
        <f>R16</f>
        <v>0.25547445255474455</v>
      </c>
      <c r="H68" s="146"/>
      <c r="I68" s="141"/>
      <c r="J68" s="141"/>
      <c r="K68" s="141"/>
      <c r="L68" s="141"/>
      <c r="M68" s="141"/>
      <c r="N68" s="141"/>
      <c r="O68" s="141"/>
      <c r="P68" s="141"/>
      <c r="Q68" s="141"/>
      <c r="R68" s="141"/>
      <c r="S68" s="141"/>
      <c r="T68" s="141"/>
    </row>
    <row r="69" spans="1:20" x14ac:dyDescent="0.3">
      <c r="A69" s="141"/>
      <c r="B69" s="169" t="s">
        <v>138</v>
      </c>
      <c r="C69" s="170"/>
      <c r="D69" s="146">
        <f>J16</f>
        <v>1.6778841596359839E-2</v>
      </c>
      <c r="E69" s="146">
        <f>M16</f>
        <v>-0.25917148544885765</v>
      </c>
      <c r="F69" s="146">
        <f>P16</f>
        <v>9.0814295193857225E-2</v>
      </c>
      <c r="G69" s="146">
        <f>S16</f>
        <v>0.15157834865864064</v>
      </c>
      <c r="H69" s="141"/>
      <c r="I69" s="141"/>
      <c r="J69" s="141"/>
      <c r="K69" s="141"/>
      <c r="L69" s="141"/>
      <c r="M69" s="141"/>
      <c r="N69" s="141"/>
      <c r="O69" s="141"/>
      <c r="P69" s="141"/>
      <c r="Q69" s="141"/>
      <c r="R69" s="141"/>
      <c r="S69" s="141"/>
      <c r="T69" s="141"/>
    </row>
    <row r="70" spans="1:20" x14ac:dyDescent="0.3">
      <c r="A70" s="141"/>
      <c r="B70" s="141"/>
      <c r="C70" s="141"/>
      <c r="D70" s="141"/>
      <c r="E70" s="141"/>
      <c r="F70" s="141"/>
      <c r="G70" s="141"/>
      <c r="H70" s="141"/>
      <c r="I70" s="141"/>
      <c r="J70" s="141"/>
      <c r="K70" s="141"/>
      <c r="L70" s="141"/>
      <c r="M70" s="141"/>
      <c r="N70" s="141"/>
      <c r="O70" s="141"/>
      <c r="P70" s="141"/>
      <c r="Q70" s="141"/>
      <c r="R70" s="141"/>
      <c r="S70" s="141"/>
      <c r="T70" s="141"/>
    </row>
    <row r="71" spans="1:20" x14ac:dyDescent="0.3">
      <c r="A71" s="141"/>
      <c r="B71" s="141"/>
      <c r="C71" s="141"/>
      <c r="D71" s="141"/>
      <c r="E71" s="141"/>
      <c r="F71" s="141"/>
      <c r="G71" s="141"/>
      <c r="H71" s="141"/>
      <c r="I71" s="141"/>
      <c r="J71" s="141"/>
      <c r="K71" s="141"/>
      <c r="L71" s="141"/>
      <c r="M71" s="141"/>
      <c r="N71" s="141"/>
      <c r="O71" s="141"/>
      <c r="P71" s="141"/>
      <c r="Q71" s="141"/>
      <c r="R71" s="141"/>
      <c r="S71" s="141"/>
      <c r="T71" s="141"/>
    </row>
    <row r="72" spans="1:20" x14ac:dyDescent="0.3">
      <c r="A72" s="141"/>
      <c r="B72" s="141"/>
      <c r="C72" s="141"/>
      <c r="D72" s="141"/>
      <c r="E72" s="141"/>
      <c r="F72" s="141"/>
      <c r="G72" s="141"/>
      <c r="H72" s="141"/>
      <c r="I72" s="141"/>
      <c r="J72" s="141"/>
      <c r="K72" s="141"/>
      <c r="L72" s="141"/>
      <c r="M72" s="141"/>
      <c r="N72" s="141"/>
      <c r="O72" s="141"/>
      <c r="P72" s="141"/>
      <c r="Q72" s="141"/>
      <c r="R72" s="141"/>
      <c r="S72" s="141"/>
      <c r="T72" s="141"/>
    </row>
    <row r="73" spans="1:20" x14ac:dyDescent="0.3">
      <c r="A73" s="141"/>
      <c r="B73" s="141"/>
      <c r="C73" s="141"/>
      <c r="D73" s="141"/>
      <c r="E73" s="141"/>
      <c r="F73" s="141"/>
      <c r="G73" s="141"/>
      <c r="H73" s="141"/>
      <c r="I73" s="141"/>
      <c r="J73" s="141"/>
      <c r="K73" s="141"/>
      <c r="L73" s="141"/>
      <c r="M73" s="141"/>
      <c r="N73" s="141"/>
      <c r="O73" s="141"/>
      <c r="P73" s="141"/>
      <c r="Q73" s="141"/>
      <c r="R73" s="141"/>
      <c r="S73" s="141"/>
      <c r="T73" s="141"/>
    </row>
    <row r="74" spans="1:20" x14ac:dyDescent="0.3">
      <c r="A74" s="141"/>
      <c r="B74" s="141"/>
      <c r="C74" s="141"/>
      <c r="D74" s="141"/>
      <c r="E74" s="141"/>
      <c r="F74" s="141"/>
      <c r="G74" s="141"/>
      <c r="H74" s="141"/>
      <c r="I74" s="141"/>
      <c r="J74" s="141"/>
      <c r="K74" s="141"/>
      <c r="L74" s="141"/>
      <c r="M74" s="141"/>
      <c r="N74" s="141"/>
      <c r="O74" s="141"/>
      <c r="P74" s="141"/>
      <c r="Q74" s="141"/>
      <c r="R74" s="141"/>
      <c r="S74" s="141"/>
      <c r="T74" s="141"/>
    </row>
    <row r="75" spans="1:20" x14ac:dyDescent="0.3">
      <c r="A75" s="141"/>
      <c r="B75" s="141"/>
      <c r="C75" s="141"/>
      <c r="D75" s="141"/>
      <c r="E75" s="141"/>
      <c r="F75" s="141"/>
      <c r="G75" s="141"/>
      <c r="H75" s="141"/>
      <c r="I75" s="141"/>
      <c r="J75" s="141"/>
      <c r="K75" s="141"/>
      <c r="L75" s="141"/>
      <c r="M75" s="141"/>
      <c r="N75" s="141"/>
      <c r="O75" s="141"/>
      <c r="P75" s="141"/>
      <c r="Q75" s="141"/>
      <c r="R75" s="141"/>
      <c r="S75" s="141"/>
      <c r="T75" s="141"/>
    </row>
    <row r="76" spans="1:20" x14ac:dyDescent="0.3">
      <c r="A76" s="141"/>
      <c r="B76" s="141"/>
      <c r="C76" s="141"/>
      <c r="D76" s="141"/>
      <c r="E76" s="141"/>
      <c r="F76" s="141"/>
      <c r="G76" s="141"/>
      <c r="H76" s="141"/>
      <c r="I76" s="141"/>
      <c r="J76" s="141"/>
      <c r="K76" s="141"/>
      <c r="L76" s="141"/>
      <c r="M76" s="141"/>
      <c r="N76" s="141"/>
      <c r="O76" s="141"/>
      <c r="P76" s="141"/>
      <c r="Q76" s="141"/>
      <c r="R76" s="141"/>
      <c r="S76" s="141"/>
      <c r="T76" s="141"/>
    </row>
    <row r="77" spans="1:20" x14ac:dyDescent="0.3">
      <c r="A77" s="141"/>
      <c r="B77" s="141"/>
      <c r="C77" s="141"/>
      <c r="D77" s="141"/>
      <c r="E77" s="141"/>
      <c r="F77" s="141"/>
      <c r="G77" s="141"/>
      <c r="H77" s="141"/>
      <c r="I77" s="141"/>
      <c r="J77" s="141"/>
      <c r="K77" s="141"/>
      <c r="L77" s="141"/>
      <c r="M77" s="141"/>
      <c r="N77" s="141"/>
      <c r="O77" s="141"/>
      <c r="P77" s="141"/>
      <c r="Q77" s="141"/>
      <c r="R77" s="141"/>
      <c r="S77" s="141"/>
      <c r="T77" s="141"/>
    </row>
    <row r="78" spans="1:20" x14ac:dyDescent="0.3">
      <c r="A78" s="141"/>
      <c r="B78" s="141"/>
      <c r="C78" s="141"/>
      <c r="D78" s="141"/>
      <c r="E78" s="141"/>
      <c r="F78" s="141"/>
      <c r="G78" s="141"/>
      <c r="H78" s="141"/>
      <c r="I78" s="141"/>
      <c r="J78" s="141"/>
      <c r="K78" s="141"/>
      <c r="L78" s="141"/>
      <c r="M78" s="141"/>
      <c r="N78" s="141"/>
      <c r="O78" s="141"/>
      <c r="P78" s="141"/>
      <c r="Q78" s="141"/>
      <c r="R78" s="141"/>
      <c r="S78" s="141"/>
      <c r="T78" s="141"/>
    </row>
    <row r="79" spans="1:20" x14ac:dyDescent="0.3">
      <c r="A79" s="141"/>
      <c r="B79" s="141"/>
      <c r="C79" s="141"/>
      <c r="D79" s="141"/>
      <c r="E79" s="141"/>
      <c r="F79" s="141"/>
      <c r="G79" s="141"/>
      <c r="H79" s="141"/>
      <c r="I79" s="141"/>
      <c r="J79" s="141"/>
      <c r="K79" s="141"/>
      <c r="L79" s="141"/>
      <c r="M79" s="141"/>
      <c r="N79" s="141"/>
      <c r="O79" s="141"/>
      <c r="P79" s="141"/>
      <c r="Q79" s="141"/>
      <c r="R79" s="141"/>
      <c r="S79" s="141"/>
      <c r="T79" s="141"/>
    </row>
    <row r="80" spans="1:20" x14ac:dyDescent="0.3">
      <c r="A80" s="141"/>
      <c r="B80" s="141"/>
      <c r="C80" s="141"/>
      <c r="D80" s="141"/>
      <c r="E80" s="141"/>
      <c r="F80" s="141"/>
      <c r="G80" s="141"/>
      <c r="H80" s="141"/>
      <c r="I80" s="141"/>
      <c r="J80" s="141"/>
      <c r="K80" s="141"/>
      <c r="L80" s="141"/>
      <c r="M80" s="141"/>
      <c r="N80" s="141"/>
      <c r="O80" s="141"/>
      <c r="P80" s="141"/>
      <c r="Q80" s="141"/>
      <c r="R80" s="141"/>
      <c r="S80" s="141"/>
      <c r="T80" s="141"/>
    </row>
    <row r="81" spans="1:20" x14ac:dyDescent="0.3">
      <c r="A81" s="141"/>
      <c r="B81" s="141"/>
      <c r="C81" s="141"/>
      <c r="D81" s="141"/>
      <c r="E81" s="141"/>
      <c r="F81" s="141"/>
      <c r="G81" s="141"/>
      <c r="H81" s="141"/>
      <c r="I81" s="141"/>
      <c r="J81" s="141"/>
      <c r="K81" s="141"/>
      <c r="L81" s="141"/>
      <c r="M81" s="141"/>
      <c r="N81" s="141"/>
      <c r="O81" s="141"/>
      <c r="P81" s="141"/>
      <c r="Q81" s="141"/>
      <c r="R81" s="141"/>
      <c r="S81" s="141"/>
      <c r="T81" s="141"/>
    </row>
    <row r="82" spans="1:20" x14ac:dyDescent="0.3">
      <c r="A82" s="141"/>
      <c r="B82" s="141"/>
      <c r="C82" s="141"/>
      <c r="D82" s="141"/>
      <c r="E82" s="141"/>
      <c r="F82" s="141"/>
      <c r="G82" s="141"/>
      <c r="H82" s="141"/>
      <c r="I82" s="141"/>
      <c r="J82" s="141"/>
      <c r="K82" s="141"/>
      <c r="L82" s="141"/>
      <c r="M82" s="141"/>
      <c r="N82" s="141"/>
      <c r="O82" s="141"/>
      <c r="P82" s="141"/>
      <c r="Q82" s="141"/>
      <c r="R82" s="141"/>
      <c r="S82" s="141"/>
      <c r="T82" s="141"/>
    </row>
    <row r="83" spans="1:20" x14ac:dyDescent="0.3">
      <c r="A83" s="141"/>
      <c r="B83" s="141"/>
      <c r="C83" s="141"/>
      <c r="D83" s="141"/>
      <c r="E83" s="141"/>
      <c r="F83" s="141"/>
      <c r="G83" s="141"/>
      <c r="H83" s="141"/>
      <c r="I83" s="141"/>
      <c r="J83" s="141"/>
      <c r="K83" s="141"/>
      <c r="L83" s="141"/>
      <c r="M83" s="141"/>
      <c r="N83" s="141"/>
      <c r="O83" s="141"/>
      <c r="P83" s="141"/>
      <c r="Q83" s="141"/>
      <c r="R83" s="141"/>
      <c r="S83" s="141"/>
      <c r="T83" s="141"/>
    </row>
    <row r="84" spans="1:20" x14ac:dyDescent="0.3">
      <c r="A84" s="141"/>
      <c r="B84" s="143" t="str">
        <f>B19</f>
        <v>Dalhausen</v>
      </c>
      <c r="C84" s="141"/>
      <c r="D84" s="141"/>
      <c r="E84" s="141"/>
      <c r="F84" s="141"/>
      <c r="G84" s="141"/>
      <c r="H84" s="141"/>
      <c r="I84" s="141"/>
      <c r="J84" s="141"/>
      <c r="K84" s="141"/>
      <c r="L84" s="141"/>
      <c r="M84" s="141"/>
      <c r="N84" s="141"/>
      <c r="O84" s="141"/>
      <c r="P84" s="141"/>
      <c r="Q84" s="141"/>
      <c r="R84" s="141"/>
      <c r="S84" s="141"/>
      <c r="T84" s="141"/>
    </row>
    <row r="85" spans="1:20" x14ac:dyDescent="0.3">
      <c r="A85" s="141"/>
      <c r="B85" s="145"/>
      <c r="C85" s="145"/>
      <c r="D85" s="145" t="s">
        <v>6</v>
      </c>
      <c r="E85" s="145" t="s">
        <v>7</v>
      </c>
      <c r="F85" s="145" t="s">
        <v>60</v>
      </c>
      <c r="G85" s="145" t="s">
        <v>81</v>
      </c>
      <c r="H85" s="145"/>
      <c r="I85" s="141"/>
      <c r="J85" s="141"/>
      <c r="K85" s="141"/>
      <c r="L85" s="141"/>
      <c r="M85" s="141"/>
      <c r="N85" s="141"/>
      <c r="O85" s="141"/>
      <c r="P85" s="141"/>
      <c r="Q85" s="141"/>
      <c r="R85" s="141"/>
      <c r="S85" s="141"/>
      <c r="T85" s="141"/>
    </row>
    <row r="86" spans="1:20" x14ac:dyDescent="0.3">
      <c r="A86" s="141"/>
      <c r="B86" s="169" t="s">
        <v>151</v>
      </c>
      <c r="C86" s="170"/>
      <c r="D86" s="146">
        <f>I19</f>
        <v>0.5653128430296378</v>
      </c>
      <c r="E86" s="146">
        <f>L19</f>
        <v>0.26015367727771682</v>
      </c>
      <c r="F86" s="146">
        <f>O19</f>
        <v>3.8419319429198684E-2</v>
      </c>
      <c r="G86" s="146">
        <f>R19</f>
        <v>0.13611416026344675</v>
      </c>
      <c r="H86" s="146"/>
      <c r="I86" s="141"/>
      <c r="J86" s="141"/>
      <c r="K86" s="141"/>
      <c r="L86" s="141"/>
      <c r="M86" s="141"/>
      <c r="N86" s="141"/>
      <c r="O86" s="141"/>
      <c r="P86" s="141"/>
      <c r="Q86" s="141"/>
      <c r="R86" s="141"/>
      <c r="S86" s="141"/>
      <c r="T86" s="141"/>
    </row>
    <row r="87" spans="1:20" x14ac:dyDescent="0.3">
      <c r="A87" s="141"/>
      <c r="B87" s="169" t="s">
        <v>152</v>
      </c>
      <c r="C87" s="170"/>
      <c r="D87" s="146">
        <f>J19</f>
        <v>-3.6849319132524316E-2</v>
      </c>
      <c r="E87" s="146">
        <f>M19</f>
        <v>-7.8224701100661542E-2</v>
      </c>
      <c r="F87" s="146">
        <f>P19</f>
        <v>1.5716616726495981E-2</v>
      </c>
      <c r="G87" s="146">
        <f>S19</f>
        <v>9.9357403506689992E-2</v>
      </c>
      <c r="H87" s="141"/>
      <c r="I87" s="141"/>
      <c r="J87" s="141"/>
      <c r="K87" s="141"/>
      <c r="L87" s="141"/>
      <c r="M87" s="141"/>
      <c r="N87" s="141"/>
      <c r="O87" s="141"/>
      <c r="P87" s="141"/>
      <c r="Q87" s="141"/>
      <c r="R87" s="141"/>
      <c r="S87" s="141"/>
      <c r="T87" s="141"/>
    </row>
    <row r="88" spans="1:20" x14ac:dyDescent="0.3">
      <c r="A88" s="141"/>
      <c r="B88" s="141"/>
      <c r="C88" s="141"/>
      <c r="D88" s="141"/>
      <c r="E88" s="141"/>
      <c r="F88" s="141"/>
      <c r="G88" s="141"/>
      <c r="H88" s="141"/>
      <c r="I88" s="141"/>
      <c r="J88" s="141"/>
      <c r="K88" s="141"/>
      <c r="L88" s="141"/>
      <c r="M88" s="141"/>
      <c r="N88" s="141"/>
      <c r="O88" s="141"/>
      <c r="P88" s="141"/>
      <c r="Q88" s="141"/>
      <c r="R88" s="141"/>
      <c r="S88" s="141"/>
      <c r="T88" s="141"/>
    </row>
    <row r="89" spans="1:20" x14ac:dyDescent="0.3">
      <c r="A89" s="141"/>
      <c r="B89" s="141"/>
      <c r="C89" s="141"/>
      <c r="D89" s="141"/>
      <c r="E89" s="141"/>
      <c r="F89" s="141"/>
      <c r="G89" s="141"/>
      <c r="H89" s="141"/>
      <c r="I89" s="141"/>
      <c r="J89" s="141"/>
      <c r="K89" s="141"/>
      <c r="L89" s="141"/>
      <c r="M89" s="141"/>
      <c r="N89" s="141"/>
      <c r="O89" s="141"/>
      <c r="P89" s="141"/>
      <c r="Q89" s="141"/>
      <c r="R89" s="141"/>
      <c r="S89" s="141"/>
      <c r="T89" s="141"/>
    </row>
    <row r="90" spans="1:20" x14ac:dyDescent="0.3">
      <c r="A90" s="141"/>
      <c r="B90" s="141"/>
      <c r="C90" s="141"/>
      <c r="D90" s="141"/>
      <c r="E90" s="141"/>
      <c r="F90" s="141"/>
      <c r="G90" s="141"/>
      <c r="H90" s="141"/>
      <c r="I90" s="141"/>
      <c r="J90" s="141"/>
      <c r="K90" s="141"/>
      <c r="L90" s="141"/>
      <c r="M90" s="141"/>
      <c r="N90" s="141"/>
      <c r="O90" s="141"/>
      <c r="P90" s="141"/>
      <c r="Q90" s="141"/>
      <c r="R90" s="141"/>
      <c r="S90" s="141"/>
      <c r="T90" s="141"/>
    </row>
    <row r="91" spans="1:20" x14ac:dyDescent="0.3">
      <c r="A91" s="141"/>
      <c r="B91" s="141"/>
      <c r="C91" s="141"/>
      <c r="D91" s="141"/>
      <c r="E91" s="141"/>
      <c r="F91" s="141"/>
      <c r="G91" s="141"/>
      <c r="H91" s="141"/>
      <c r="I91" s="141"/>
      <c r="J91" s="141"/>
      <c r="K91" s="141"/>
      <c r="L91" s="141"/>
      <c r="M91" s="141"/>
      <c r="N91" s="141"/>
      <c r="O91" s="141"/>
      <c r="P91" s="141"/>
      <c r="Q91" s="141"/>
      <c r="R91" s="141"/>
      <c r="S91" s="141"/>
      <c r="T91" s="141"/>
    </row>
    <row r="92" spans="1:20" x14ac:dyDescent="0.3">
      <c r="A92" s="141"/>
      <c r="B92" s="141"/>
      <c r="C92" s="141"/>
      <c r="D92" s="141"/>
      <c r="E92" s="141"/>
      <c r="F92" s="141"/>
      <c r="G92" s="141"/>
      <c r="H92" s="141"/>
      <c r="I92" s="141"/>
      <c r="J92" s="141"/>
      <c r="K92" s="141"/>
      <c r="L92" s="141"/>
      <c r="M92" s="141"/>
      <c r="N92" s="141"/>
      <c r="O92" s="141"/>
      <c r="P92" s="141"/>
      <c r="Q92" s="141"/>
      <c r="R92" s="141"/>
      <c r="S92" s="141"/>
      <c r="T92" s="141"/>
    </row>
    <row r="93" spans="1:20" x14ac:dyDescent="0.3">
      <c r="A93" s="141"/>
      <c r="B93" s="141"/>
      <c r="C93" s="141"/>
      <c r="D93" s="141"/>
      <c r="E93" s="141"/>
      <c r="F93" s="141"/>
      <c r="G93" s="141"/>
      <c r="H93" s="141"/>
      <c r="I93" s="141"/>
      <c r="J93" s="141"/>
      <c r="K93" s="141"/>
      <c r="L93" s="141"/>
      <c r="M93" s="141"/>
      <c r="N93" s="141"/>
      <c r="O93" s="141"/>
      <c r="P93" s="141"/>
      <c r="Q93" s="141"/>
      <c r="R93" s="141"/>
      <c r="S93" s="141"/>
      <c r="T93" s="141"/>
    </row>
    <row r="94" spans="1:20" x14ac:dyDescent="0.3">
      <c r="A94" s="141"/>
      <c r="B94" s="141"/>
      <c r="C94" s="141"/>
      <c r="D94" s="141"/>
      <c r="E94" s="141"/>
      <c r="F94" s="141"/>
      <c r="G94" s="141"/>
      <c r="H94" s="141"/>
      <c r="I94" s="141"/>
      <c r="J94" s="141"/>
      <c r="K94" s="141"/>
      <c r="L94" s="141"/>
      <c r="M94" s="141"/>
      <c r="N94" s="141"/>
      <c r="O94" s="141"/>
      <c r="P94" s="141"/>
      <c r="Q94" s="141"/>
      <c r="R94" s="141"/>
      <c r="S94" s="141"/>
      <c r="T94" s="141"/>
    </row>
    <row r="95" spans="1:20" x14ac:dyDescent="0.3">
      <c r="A95" s="141"/>
      <c r="B95" s="141"/>
      <c r="C95" s="141"/>
      <c r="D95" s="141"/>
      <c r="E95" s="141"/>
      <c r="F95" s="141"/>
      <c r="G95" s="141"/>
      <c r="H95" s="141"/>
      <c r="I95" s="141"/>
      <c r="J95" s="141"/>
      <c r="K95" s="141"/>
      <c r="L95" s="141"/>
      <c r="M95" s="141"/>
      <c r="N95" s="141"/>
      <c r="O95" s="141"/>
      <c r="P95" s="141"/>
      <c r="Q95" s="141"/>
      <c r="R95" s="141"/>
      <c r="S95" s="141"/>
      <c r="T95" s="141"/>
    </row>
    <row r="96" spans="1:20" x14ac:dyDescent="0.3">
      <c r="A96" s="141"/>
      <c r="B96" s="141"/>
      <c r="C96" s="141"/>
      <c r="D96" s="141"/>
      <c r="E96" s="141"/>
      <c r="F96" s="141"/>
      <c r="G96" s="141"/>
      <c r="H96" s="141"/>
      <c r="I96" s="141"/>
      <c r="J96" s="141"/>
      <c r="K96" s="141"/>
      <c r="L96" s="141"/>
      <c r="M96" s="141"/>
      <c r="N96" s="141"/>
      <c r="O96" s="141"/>
      <c r="P96" s="141"/>
      <c r="Q96" s="141"/>
      <c r="R96" s="141"/>
      <c r="S96" s="141"/>
      <c r="T96" s="141"/>
    </row>
    <row r="97" spans="1:20" x14ac:dyDescent="0.3">
      <c r="A97" s="141"/>
      <c r="B97" s="141"/>
      <c r="C97" s="141"/>
      <c r="D97" s="141"/>
      <c r="E97" s="141"/>
      <c r="F97" s="141"/>
      <c r="G97" s="141"/>
      <c r="H97" s="141"/>
      <c r="I97" s="141"/>
      <c r="J97" s="141"/>
      <c r="K97" s="141"/>
      <c r="L97" s="141"/>
      <c r="M97" s="141"/>
      <c r="N97" s="141"/>
      <c r="O97" s="141"/>
      <c r="P97" s="141"/>
      <c r="Q97" s="141"/>
      <c r="R97" s="141"/>
      <c r="S97" s="141"/>
      <c r="T97" s="141"/>
    </row>
    <row r="98" spans="1:20" x14ac:dyDescent="0.3">
      <c r="A98" s="141"/>
      <c r="B98" s="141"/>
      <c r="C98" s="141"/>
      <c r="D98" s="141"/>
      <c r="E98" s="141"/>
      <c r="F98" s="141"/>
      <c r="G98" s="141"/>
      <c r="H98" s="141"/>
      <c r="I98" s="141"/>
      <c r="J98" s="141"/>
      <c r="K98" s="141"/>
      <c r="L98" s="141"/>
      <c r="M98" s="141"/>
      <c r="N98" s="141"/>
      <c r="O98" s="141"/>
      <c r="P98" s="141"/>
      <c r="Q98" s="141"/>
      <c r="R98" s="141"/>
      <c r="S98" s="141"/>
      <c r="T98" s="141"/>
    </row>
    <row r="99" spans="1:20" x14ac:dyDescent="0.3">
      <c r="A99" s="141"/>
      <c r="B99" s="141"/>
      <c r="C99" s="141"/>
      <c r="D99" s="141"/>
      <c r="E99" s="141"/>
      <c r="F99" s="141"/>
      <c r="G99" s="141"/>
      <c r="H99" s="141"/>
      <c r="I99" s="141"/>
      <c r="J99" s="141"/>
      <c r="K99" s="141"/>
      <c r="L99" s="141"/>
      <c r="M99" s="141"/>
      <c r="N99" s="141"/>
      <c r="O99" s="141"/>
      <c r="P99" s="141"/>
      <c r="Q99" s="141"/>
      <c r="R99" s="141"/>
      <c r="S99" s="141"/>
      <c r="T99" s="141"/>
    </row>
    <row r="100" spans="1:20" x14ac:dyDescent="0.3">
      <c r="A100" s="141"/>
      <c r="B100" s="141"/>
      <c r="C100" s="141"/>
      <c r="D100" s="141"/>
      <c r="E100" s="141"/>
      <c r="F100" s="141"/>
      <c r="G100" s="141"/>
      <c r="H100" s="141"/>
      <c r="I100" s="141"/>
      <c r="J100" s="141"/>
      <c r="K100" s="141"/>
      <c r="L100" s="141"/>
      <c r="M100" s="141"/>
      <c r="N100" s="141"/>
      <c r="O100" s="141"/>
      <c r="P100" s="141"/>
      <c r="Q100" s="141"/>
      <c r="R100" s="141"/>
      <c r="S100" s="141"/>
      <c r="T100" s="141"/>
    </row>
    <row r="101" spans="1:20" x14ac:dyDescent="0.3">
      <c r="A101" s="141"/>
      <c r="B101" s="141"/>
      <c r="C101" s="141"/>
      <c r="D101" s="141"/>
      <c r="E101" s="141"/>
      <c r="F101" s="141"/>
      <c r="G101" s="141"/>
      <c r="H101" s="141"/>
      <c r="I101" s="141"/>
      <c r="J101" s="141"/>
      <c r="K101" s="141"/>
      <c r="L101" s="141"/>
      <c r="M101" s="141"/>
      <c r="N101" s="141"/>
      <c r="O101" s="141"/>
      <c r="P101" s="141"/>
      <c r="Q101" s="141"/>
      <c r="R101" s="141"/>
      <c r="S101" s="141"/>
      <c r="T101" s="141"/>
    </row>
    <row r="102" spans="1:20" x14ac:dyDescent="0.3">
      <c r="A102" s="141"/>
      <c r="B102" s="143" t="str">
        <f>B20</f>
        <v>Drenke</v>
      </c>
      <c r="C102" s="141"/>
      <c r="D102" s="141"/>
      <c r="E102" s="141"/>
      <c r="F102" s="141"/>
      <c r="G102" s="141"/>
      <c r="H102" s="141"/>
      <c r="I102" s="141"/>
      <c r="J102" s="141"/>
      <c r="K102" s="141"/>
      <c r="L102" s="141"/>
      <c r="M102" s="141"/>
      <c r="N102" s="141"/>
      <c r="O102" s="141"/>
      <c r="P102" s="141"/>
      <c r="Q102" s="141"/>
      <c r="R102" s="141"/>
      <c r="S102" s="141"/>
      <c r="T102" s="141"/>
    </row>
    <row r="103" spans="1:20" x14ac:dyDescent="0.3">
      <c r="A103" s="141"/>
      <c r="B103" s="145"/>
      <c r="C103" s="145"/>
      <c r="D103" s="145" t="s">
        <v>6</v>
      </c>
      <c r="E103" s="145" t="s">
        <v>7</v>
      </c>
      <c r="F103" s="145" t="s">
        <v>60</v>
      </c>
      <c r="G103" s="145" t="s">
        <v>81</v>
      </c>
      <c r="H103" s="145"/>
      <c r="I103" s="141"/>
      <c r="J103" s="141"/>
      <c r="K103" s="141"/>
      <c r="L103" s="141"/>
      <c r="M103" s="141"/>
      <c r="N103" s="141"/>
      <c r="O103" s="141"/>
      <c r="P103" s="141"/>
      <c r="Q103" s="141"/>
      <c r="R103" s="141"/>
      <c r="S103" s="141"/>
      <c r="T103" s="141"/>
    </row>
    <row r="104" spans="1:20" x14ac:dyDescent="0.3">
      <c r="A104" s="141"/>
      <c r="B104" s="169" t="s">
        <v>139</v>
      </c>
      <c r="C104" s="170"/>
      <c r="D104" s="146">
        <f>I20</f>
        <v>0.54314720812182737</v>
      </c>
      <c r="E104" s="146">
        <f>L20</f>
        <v>0.25380710659898476</v>
      </c>
      <c r="F104" s="146">
        <f>O20</f>
        <v>1.015228426395939E-2</v>
      </c>
      <c r="G104" s="146">
        <f>R20</f>
        <v>0.19289340101522842</v>
      </c>
      <c r="H104" s="146"/>
      <c r="I104" s="141"/>
      <c r="J104" s="141"/>
      <c r="K104" s="141"/>
      <c r="L104" s="141"/>
      <c r="M104" s="141"/>
      <c r="N104" s="141"/>
      <c r="O104" s="141"/>
      <c r="P104" s="141"/>
      <c r="Q104" s="141"/>
      <c r="R104" s="141"/>
      <c r="S104" s="141"/>
      <c r="T104" s="141"/>
    </row>
    <row r="105" spans="1:20" x14ac:dyDescent="0.3">
      <c r="A105" s="141"/>
      <c r="B105" s="169" t="s">
        <v>140</v>
      </c>
      <c r="C105" s="170"/>
      <c r="D105" s="146">
        <f>J20</f>
        <v>0.25367352391130105</v>
      </c>
      <c r="E105" s="146">
        <f>M20</f>
        <v>-0.26198236708522582</v>
      </c>
      <c r="F105" s="146">
        <f>P20</f>
        <v>-3.1952978893935349E-2</v>
      </c>
      <c r="G105" s="146">
        <f>S20</f>
        <v>4.0261822067859998E-2</v>
      </c>
      <c r="H105" s="141"/>
      <c r="I105" s="141"/>
      <c r="J105" s="141"/>
      <c r="K105" s="141"/>
      <c r="L105" s="141"/>
      <c r="M105" s="141"/>
      <c r="N105" s="141"/>
      <c r="O105" s="141"/>
      <c r="P105" s="141"/>
      <c r="Q105" s="141"/>
      <c r="R105" s="141"/>
      <c r="S105" s="141"/>
      <c r="T105" s="141"/>
    </row>
    <row r="106" spans="1:20" x14ac:dyDescent="0.3">
      <c r="A106" s="141"/>
      <c r="B106" s="141"/>
      <c r="C106" s="141"/>
      <c r="D106" s="141"/>
      <c r="E106" s="141"/>
      <c r="F106" s="141"/>
      <c r="G106" s="141"/>
      <c r="H106" s="141"/>
      <c r="I106" s="141"/>
      <c r="J106" s="141"/>
      <c r="K106" s="141"/>
      <c r="L106" s="141"/>
      <c r="M106" s="141"/>
      <c r="N106" s="141"/>
      <c r="O106" s="141"/>
      <c r="P106" s="141"/>
      <c r="Q106" s="141"/>
      <c r="R106" s="141"/>
      <c r="S106" s="141"/>
      <c r="T106" s="141"/>
    </row>
    <row r="107" spans="1:20" x14ac:dyDescent="0.3">
      <c r="A107" s="141"/>
      <c r="B107" s="141"/>
      <c r="C107" s="141"/>
      <c r="D107" s="141"/>
      <c r="E107" s="141"/>
      <c r="F107" s="141"/>
      <c r="G107" s="141"/>
      <c r="H107" s="141"/>
      <c r="I107" s="141"/>
      <c r="J107" s="141"/>
      <c r="K107" s="141"/>
      <c r="L107" s="141"/>
      <c r="M107" s="141"/>
      <c r="N107" s="141"/>
      <c r="O107" s="141"/>
      <c r="P107" s="141"/>
      <c r="Q107" s="141"/>
      <c r="R107" s="141"/>
      <c r="S107" s="141"/>
      <c r="T107" s="141"/>
    </row>
    <row r="108" spans="1:20" x14ac:dyDescent="0.3">
      <c r="A108" s="141"/>
      <c r="B108" s="141"/>
      <c r="C108" s="141"/>
      <c r="D108" s="141"/>
      <c r="E108" s="141"/>
      <c r="F108" s="141"/>
      <c r="G108" s="141"/>
      <c r="H108" s="141"/>
      <c r="I108" s="141"/>
      <c r="J108" s="141"/>
      <c r="K108" s="141"/>
      <c r="L108" s="141"/>
      <c r="M108" s="141"/>
      <c r="N108" s="141"/>
      <c r="O108" s="141"/>
      <c r="P108" s="141"/>
      <c r="Q108" s="141"/>
      <c r="R108" s="141"/>
      <c r="S108" s="141"/>
      <c r="T108" s="141"/>
    </row>
    <row r="109" spans="1:20" x14ac:dyDescent="0.3">
      <c r="A109" s="141"/>
      <c r="B109" s="141"/>
      <c r="C109" s="141"/>
      <c r="D109" s="141"/>
      <c r="E109" s="141"/>
      <c r="F109" s="141"/>
      <c r="G109" s="141"/>
      <c r="H109" s="141"/>
      <c r="I109" s="141"/>
      <c r="J109" s="141"/>
      <c r="K109" s="141"/>
      <c r="L109" s="141"/>
      <c r="M109" s="141"/>
      <c r="N109" s="141"/>
      <c r="O109" s="141"/>
      <c r="P109" s="141"/>
      <c r="Q109" s="141"/>
      <c r="R109" s="141"/>
      <c r="S109" s="141"/>
      <c r="T109" s="141"/>
    </row>
    <row r="110" spans="1:20" x14ac:dyDescent="0.3">
      <c r="A110" s="141"/>
      <c r="B110" s="141"/>
      <c r="C110" s="141"/>
      <c r="D110" s="141"/>
      <c r="E110" s="141"/>
      <c r="F110" s="141"/>
      <c r="G110" s="141"/>
      <c r="H110" s="141"/>
      <c r="I110" s="141"/>
      <c r="J110" s="141"/>
      <c r="K110" s="141"/>
      <c r="L110" s="141"/>
      <c r="M110" s="141"/>
      <c r="N110" s="141"/>
      <c r="O110" s="141"/>
      <c r="P110" s="141"/>
      <c r="Q110" s="141"/>
      <c r="R110" s="141"/>
      <c r="S110" s="141"/>
      <c r="T110" s="141"/>
    </row>
    <row r="111" spans="1:20" x14ac:dyDescent="0.3">
      <c r="A111" s="141"/>
      <c r="B111" s="141"/>
      <c r="C111" s="141"/>
      <c r="D111" s="141"/>
      <c r="E111" s="141"/>
      <c r="F111" s="141"/>
      <c r="G111" s="141"/>
      <c r="H111" s="141"/>
      <c r="I111" s="141"/>
      <c r="J111" s="141"/>
      <c r="K111" s="141"/>
      <c r="L111" s="141"/>
      <c r="M111" s="141"/>
      <c r="N111" s="141"/>
      <c r="O111" s="141"/>
      <c r="P111" s="141"/>
      <c r="Q111" s="141"/>
      <c r="R111" s="141"/>
      <c r="S111" s="141"/>
      <c r="T111" s="141"/>
    </row>
    <row r="112" spans="1:20" x14ac:dyDescent="0.3">
      <c r="A112" s="141"/>
      <c r="B112" s="141"/>
      <c r="C112" s="141"/>
      <c r="D112" s="141"/>
      <c r="E112" s="141"/>
      <c r="F112" s="141"/>
      <c r="G112" s="141"/>
      <c r="H112" s="141"/>
      <c r="I112" s="141"/>
      <c r="J112" s="141"/>
      <c r="K112" s="141"/>
      <c r="L112" s="141"/>
      <c r="M112" s="141"/>
      <c r="N112" s="141"/>
      <c r="O112" s="141"/>
      <c r="P112" s="141"/>
      <c r="Q112" s="141"/>
      <c r="R112" s="141"/>
      <c r="S112" s="141"/>
      <c r="T112" s="141"/>
    </row>
    <row r="113" spans="1:20" x14ac:dyDescent="0.3">
      <c r="A113" s="141"/>
      <c r="B113" s="141"/>
      <c r="C113" s="141"/>
      <c r="D113" s="141"/>
      <c r="E113" s="141"/>
      <c r="F113" s="141"/>
      <c r="G113" s="141"/>
      <c r="H113" s="141"/>
      <c r="I113" s="141"/>
      <c r="J113" s="141"/>
      <c r="K113" s="141"/>
      <c r="L113" s="141"/>
      <c r="M113" s="141"/>
      <c r="N113" s="141"/>
      <c r="O113" s="141"/>
      <c r="P113" s="141"/>
      <c r="Q113" s="141"/>
      <c r="R113" s="141"/>
      <c r="S113" s="141"/>
      <c r="T113" s="141"/>
    </row>
    <row r="114" spans="1:20" x14ac:dyDescent="0.3">
      <c r="A114" s="141"/>
      <c r="B114" s="141"/>
      <c r="C114" s="141"/>
      <c r="D114" s="141"/>
      <c r="E114" s="141"/>
      <c r="F114" s="141"/>
      <c r="G114" s="141"/>
      <c r="H114" s="141"/>
      <c r="I114" s="141"/>
      <c r="J114" s="141"/>
      <c r="K114" s="141"/>
      <c r="L114" s="141"/>
      <c r="M114" s="141"/>
      <c r="N114" s="141"/>
      <c r="O114" s="141"/>
      <c r="P114" s="141"/>
      <c r="Q114" s="141"/>
      <c r="R114" s="141"/>
      <c r="S114" s="141"/>
      <c r="T114" s="141"/>
    </row>
    <row r="115" spans="1:20" x14ac:dyDescent="0.3">
      <c r="A115" s="141"/>
      <c r="B115" s="141"/>
      <c r="C115" s="141"/>
      <c r="D115" s="141"/>
      <c r="E115" s="141"/>
      <c r="F115" s="141"/>
      <c r="G115" s="141"/>
      <c r="H115" s="141"/>
      <c r="I115" s="141"/>
      <c r="J115" s="141"/>
      <c r="K115" s="141"/>
      <c r="L115" s="141"/>
      <c r="M115" s="141"/>
      <c r="N115" s="141"/>
      <c r="O115" s="141"/>
      <c r="P115" s="141"/>
      <c r="Q115" s="141"/>
      <c r="R115" s="141"/>
      <c r="S115" s="141"/>
      <c r="T115" s="141"/>
    </row>
    <row r="116" spans="1:20" x14ac:dyDescent="0.3">
      <c r="A116" s="141"/>
      <c r="B116" s="141"/>
      <c r="C116" s="141"/>
      <c r="D116" s="141"/>
      <c r="E116" s="141"/>
      <c r="F116" s="141"/>
      <c r="G116" s="141"/>
      <c r="H116" s="141"/>
      <c r="I116" s="141"/>
      <c r="J116" s="141"/>
      <c r="K116" s="141"/>
      <c r="L116" s="141"/>
      <c r="M116" s="141"/>
      <c r="N116" s="141"/>
      <c r="O116" s="141"/>
      <c r="P116" s="141"/>
      <c r="Q116" s="141"/>
      <c r="R116" s="141"/>
      <c r="S116" s="141"/>
      <c r="T116" s="141"/>
    </row>
    <row r="117" spans="1:20" x14ac:dyDescent="0.3">
      <c r="A117" s="141"/>
      <c r="B117" s="141"/>
      <c r="C117" s="141"/>
      <c r="D117" s="141"/>
      <c r="E117" s="141"/>
      <c r="F117" s="141"/>
      <c r="G117" s="141"/>
      <c r="H117" s="141"/>
      <c r="I117" s="141"/>
      <c r="J117" s="141"/>
      <c r="K117" s="141"/>
      <c r="L117" s="141"/>
      <c r="M117" s="141"/>
      <c r="N117" s="141"/>
      <c r="O117" s="141"/>
      <c r="P117" s="141"/>
      <c r="Q117" s="141"/>
      <c r="R117" s="141"/>
      <c r="S117" s="141"/>
      <c r="T117" s="141"/>
    </row>
    <row r="118" spans="1:20" x14ac:dyDescent="0.3">
      <c r="A118" s="141"/>
      <c r="B118" s="141"/>
      <c r="C118" s="141"/>
      <c r="D118" s="141"/>
      <c r="E118" s="141"/>
      <c r="F118" s="141"/>
      <c r="G118" s="141"/>
      <c r="H118" s="141"/>
      <c r="I118" s="141"/>
      <c r="J118" s="141"/>
      <c r="K118" s="141"/>
      <c r="L118" s="141"/>
      <c r="M118" s="141"/>
      <c r="N118" s="141"/>
      <c r="O118" s="141"/>
      <c r="P118" s="141"/>
      <c r="Q118" s="141"/>
      <c r="R118" s="141"/>
      <c r="S118" s="141"/>
      <c r="T118" s="141"/>
    </row>
    <row r="119" spans="1:20" x14ac:dyDescent="0.3">
      <c r="A119" s="141"/>
      <c r="B119" s="141"/>
      <c r="C119" s="141"/>
      <c r="D119" s="141"/>
      <c r="E119" s="141"/>
      <c r="F119" s="141"/>
      <c r="G119" s="141"/>
      <c r="H119" s="141"/>
      <c r="I119" s="141"/>
      <c r="J119" s="141"/>
      <c r="K119" s="141"/>
      <c r="L119" s="141"/>
      <c r="M119" s="141"/>
      <c r="N119" s="141"/>
      <c r="O119" s="141"/>
      <c r="P119" s="141"/>
      <c r="Q119" s="141"/>
      <c r="R119" s="141"/>
      <c r="S119" s="141"/>
      <c r="T119" s="141"/>
    </row>
    <row r="120" spans="1:20" x14ac:dyDescent="0.3">
      <c r="A120" s="141"/>
      <c r="B120" s="143" t="str">
        <f>B21</f>
        <v>Rothe</v>
      </c>
      <c r="C120" s="141"/>
      <c r="D120" s="141"/>
      <c r="E120" s="141"/>
      <c r="F120" s="141"/>
      <c r="G120" s="141"/>
      <c r="H120" s="141"/>
      <c r="I120" s="141"/>
      <c r="J120" s="141"/>
      <c r="K120" s="141"/>
      <c r="L120" s="141"/>
      <c r="M120" s="141"/>
      <c r="N120" s="141"/>
      <c r="O120" s="141"/>
      <c r="P120" s="141"/>
      <c r="Q120" s="141"/>
      <c r="R120" s="141"/>
      <c r="S120" s="141"/>
      <c r="T120" s="141"/>
    </row>
    <row r="121" spans="1:20" x14ac:dyDescent="0.3">
      <c r="A121" s="141"/>
      <c r="B121" s="145"/>
      <c r="C121" s="145"/>
      <c r="D121" s="145" t="s">
        <v>6</v>
      </c>
      <c r="E121" s="145" t="s">
        <v>7</v>
      </c>
      <c r="F121" s="145" t="s">
        <v>60</v>
      </c>
      <c r="G121" s="145" t="s">
        <v>81</v>
      </c>
      <c r="H121" s="145"/>
      <c r="I121" s="141"/>
      <c r="J121" s="141"/>
      <c r="K121" s="141"/>
      <c r="L121" s="141"/>
      <c r="M121" s="141"/>
      <c r="N121" s="141"/>
      <c r="O121" s="141"/>
      <c r="P121" s="141"/>
      <c r="Q121" s="141"/>
      <c r="R121" s="141"/>
      <c r="S121" s="141"/>
      <c r="T121" s="141"/>
    </row>
    <row r="122" spans="1:20" x14ac:dyDescent="0.3">
      <c r="A122" s="141"/>
      <c r="B122" s="169" t="s">
        <v>141</v>
      </c>
      <c r="C122" s="170"/>
      <c r="D122" s="146">
        <f>I21</f>
        <v>0.69565217391304346</v>
      </c>
      <c r="E122" s="146">
        <f>L21</f>
        <v>0.14130434782608695</v>
      </c>
      <c r="F122" s="146">
        <f>O21</f>
        <v>5.434782608695652E-2</v>
      </c>
      <c r="G122" s="146">
        <f>R21</f>
        <v>0.10869565217391304</v>
      </c>
      <c r="H122" s="146"/>
      <c r="I122" s="141"/>
      <c r="J122" s="141"/>
      <c r="K122" s="141"/>
      <c r="L122" s="141"/>
      <c r="M122" s="141"/>
      <c r="N122" s="141"/>
      <c r="O122" s="141"/>
      <c r="P122" s="141"/>
      <c r="Q122" s="141"/>
      <c r="R122" s="141"/>
      <c r="S122" s="141"/>
      <c r="T122" s="141"/>
    </row>
    <row r="123" spans="1:20" x14ac:dyDescent="0.3">
      <c r="A123" s="141"/>
      <c r="B123" s="169" t="s">
        <v>142</v>
      </c>
      <c r="C123" s="170"/>
      <c r="D123" s="146">
        <f>J21</f>
        <v>5.5652173913043446E-2</v>
      </c>
      <c r="E123" s="146">
        <f>M21</f>
        <v>-0.13869565217391308</v>
      </c>
      <c r="F123" s="146">
        <f>P21</f>
        <v>-1.5652173913043486E-2</v>
      </c>
      <c r="G123" s="146">
        <f>S21</f>
        <v>9.8695652173913045E-2</v>
      </c>
      <c r="H123" s="141"/>
      <c r="I123" s="141"/>
      <c r="J123" s="141"/>
      <c r="K123" s="141"/>
      <c r="L123" s="141"/>
      <c r="M123" s="141"/>
      <c r="N123" s="141"/>
      <c r="O123" s="141"/>
      <c r="P123" s="141"/>
      <c r="Q123" s="141"/>
      <c r="R123" s="141"/>
      <c r="S123" s="141"/>
      <c r="T123" s="141"/>
    </row>
    <row r="124" spans="1:20" x14ac:dyDescent="0.3">
      <c r="A124" s="141"/>
      <c r="B124" s="141"/>
      <c r="C124" s="141"/>
      <c r="D124" s="141"/>
      <c r="E124" s="141"/>
      <c r="F124" s="141"/>
      <c r="G124" s="141"/>
      <c r="H124" s="141"/>
      <c r="I124" s="141"/>
      <c r="J124" s="141"/>
      <c r="K124" s="141"/>
      <c r="L124" s="141"/>
      <c r="M124" s="141"/>
      <c r="N124" s="141"/>
      <c r="O124" s="141"/>
      <c r="P124" s="141"/>
      <c r="Q124" s="141"/>
      <c r="R124" s="141"/>
      <c r="S124" s="141"/>
      <c r="T124" s="141"/>
    </row>
    <row r="125" spans="1:20" x14ac:dyDescent="0.3">
      <c r="A125" s="141"/>
      <c r="B125" s="141"/>
      <c r="C125" s="141"/>
      <c r="D125" s="141"/>
      <c r="E125" s="141"/>
      <c r="F125" s="141"/>
      <c r="G125" s="141"/>
      <c r="H125" s="141"/>
      <c r="I125" s="141"/>
      <c r="J125" s="141"/>
      <c r="K125" s="141"/>
      <c r="L125" s="141"/>
      <c r="M125" s="141"/>
      <c r="N125" s="141"/>
      <c r="O125" s="141"/>
      <c r="P125" s="141"/>
      <c r="Q125" s="141"/>
      <c r="R125" s="141"/>
      <c r="S125" s="141"/>
      <c r="T125" s="141"/>
    </row>
    <row r="126" spans="1:20" x14ac:dyDescent="0.3">
      <c r="A126" s="141"/>
      <c r="B126" s="141"/>
      <c r="C126" s="141"/>
      <c r="D126" s="141"/>
      <c r="E126" s="141"/>
      <c r="F126" s="141"/>
      <c r="G126" s="141"/>
      <c r="H126" s="141"/>
      <c r="I126" s="141"/>
      <c r="J126" s="141"/>
      <c r="K126" s="141"/>
      <c r="L126" s="141"/>
      <c r="M126" s="141"/>
      <c r="N126" s="141"/>
      <c r="O126" s="141"/>
      <c r="P126" s="141"/>
      <c r="Q126" s="141"/>
      <c r="R126" s="141"/>
      <c r="S126" s="141"/>
      <c r="T126" s="141"/>
    </row>
    <row r="127" spans="1:20" x14ac:dyDescent="0.3">
      <c r="A127" s="141"/>
      <c r="B127" s="141"/>
      <c r="C127" s="141"/>
      <c r="D127" s="141"/>
      <c r="E127" s="141"/>
      <c r="F127" s="141"/>
      <c r="G127" s="141"/>
      <c r="H127" s="141"/>
      <c r="I127" s="141"/>
      <c r="J127" s="141"/>
      <c r="K127" s="141"/>
      <c r="L127" s="141"/>
      <c r="M127" s="141"/>
      <c r="N127" s="141"/>
      <c r="O127" s="141"/>
      <c r="P127" s="141"/>
      <c r="Q127" s="141"/>
      <c r="R127" s="141"/>
      <c r="S127" s="141"/>
      <c r="T127" s="141"/>
    </row>
    <row r="128" spans="1:20" x14ac:dyDescent="0.3">
      <c r="A128" s="141"/>
      <c r="B128" s="141"/>
      <c r="C128" s="141"/>
      <c r="D128" s="141"/>
      <c r="E128" s="141"/>
      <c r="F128" s="141"/>
      <c r="G128" s="141"/>
      <c r="H128" s="141"/>
      <c r="I128" s="141"/>
      <c r="J128" s="141"/>
      <c r="K128" s="141"/>
      <c r="L128" s="141"/>
      <c r="M128" s="141"/>
      <c r="N128" s="141"/>
      <c r="O128" s="141"/>
      <c r="P128" s="141"/>
      <c r="Q128" s="141"/>
      <c r="R128" s="141"/>
      <c r="S128" s="141"/>
      <c r="T128" s="141"/>
    </row>
    <row r="129" spans="1:20" x14ac:dyDescent="0.3">
      <c r="A129" s="141"/>
      <c r="B129" s="141"/>
      <c r="C129" s="141"/>
      <c r="D129" s="141"/>
      <c r="E129" s="141"/>
      <c r="F129" s="141"/>
      <c r="G129" s="141"/>
      <c r="H129" s="141"/>
      <c r="I129" s="141"/>
      <c r="J129" s="141"/>
      <c r="K129" s="141"/>
      <c r="L129" s="141"/>
      <c r="M129" s="141"/>
      <c r="N129" s="141"/>
      <c r="O129" s="141"/>
      <c r="P129" s="141"/>
      <c r="Q129" s="141"/>
      <c r="R129" s="141"/>
      <c r="S129" s="141"/>
      <c r="T129" s="141"/>
    </row>
    <row r="130" spans="1:20" x14ac:dyDescent="0.3">
      <c r="A130" s="141"/>
      <c r="B130" s="141"/>
      <c r="C130" s="141"/>
      <c r="D130" s="141"/>
      <c r="E130" s="141"/>
      <c r="F130" s="141"/>
      <c r="G130" s="141"/>
      <c r="H130" s="141"/>
      <c r="I130" s="141"/>
      <c r="J130" s="141"/>
      <c r="K130" s="141"/>
      <c r="L130" s="141"/>
      <c r="M130" s="141"/>
      <c r="N130" s="141"/>
      <c r="O130" s="141"/>
      <c r="P130" s="141"/>
      <c r="Q130" s="141"/>
      <c r="R130" s="141"/>
      <c r="S130" s="141"/>
      <c r="T130" s="141"/>
    </row>
    <row r="131" spans="1:20" x14ac:dyDescent="0.3">
      <c r="A131" s="141"/>
      <c r="B131" s="141"/>
      <c r="C131" s="141"/>
      <c r="D131" s="141"/>
      <c r="E131" s="141"/>
      <c r="F131" s="141"/>
      <c r="G131" s="141"/>
      <c r="H131" s="141"/>
      <c r="I131" s="141"/>
      <c r="J131" s="141"/>
      <c r="K131" s="141"/>
      <c r="L131" s="141"/>
      <c r="M131" s="141"/>
      <c r="N131" s="141"/>
      <c r="O131" s="141"/>
      <c r="P131" s="141"/>
      <c r="Q131" s="141"/>
      <c r="R131" s="141"/>
      <c r="S131" s="141"/>
      <c r="T131" s="141"/>
    </row>
    <row r="132" spans="1:20" x14ac:dyDescent="0.3">
      <c r="A132" s="141"/>
      <c r="B132" s="141"/>
      <c r="C132" s="141"/>
      <c r="D132" s="141"/>
      <c r="E132" s="141"/>
      <c r="F132" s="141"/>
      <c r="G132" s="141"/>
      <c r="H132" s="141"/>
      <c r="I132" s="141"/>
      <c r="J132" s="141"/>
      <c r="K132" s="141"/>
      <c r="L132" s="141"/>
      <c r="M132" s="141"/>
      <c r="N132" s="141"/>
      <c r="O132" s="141"/>
      <c r="P132" s="141"/>
      <c r="Q132" s="141"/>
      <c r="R132" s="141"/>
      <c r="S132" s="141"/>
      <c r="T132" s="141"/>
    </row>
    <row r="133" spans="1:20" x14ac:dyDescent="0.3">
      <c r="A133" s="141"/>
      <c r="B133" s="141"/>
      <c r="C133" s="141"/>
      <c r="D133" s="141"/>
      <c r="E133" s="141"/>
      <c r="F133" s="141"/>
      <c r="G133" s="141"/>
      <c r="H133" s="141"/>
      <c r="I133" s="141"/>
      <c r="J133" s="141"/>
      <c r="K133" s="141"/>
      <c r="L133" s="141"/>
      <c r="M133" s="141"/>
      <c r="N133" s="141"/>
      <c r="O133" s="141"/>
      <c r="P133" s="141"/>
      <c r="Q133" s="141"/>
      <c r="R133" s="141"/>
      <c r="S133" s="141"/>
      <c r="T133" s="141"/>
    </row>
    <row r="134" spans="1:20" x14ac:dyDescent="0.3">
      <c r="A134" s="141"/>
      <c r="B134" s="141"/>
      <c r="C134" s="141"/>
      <c r="D134" s="141"/>
      <c r="E134" s="141"/>
      <c r="F134" s="141"/>
      <c r="G134" s="141"/>
      <c r="H134" s="141"/>
      <c r="I134" s="141"/>
      <c r="J134" s="141"/>
      <c r="K134" s="141"/>
      <c r="L134" s="141"/>
      <c r="M134" s="141"/>
      <c r="N134" s="141"/>
      <c r="O134" s="141"/>
      <c r="P134" s="141"/>
      <c r="Q134" s="141"/>
      <c r="R134" s="141"/>
      <c r="S134" s="141"/>
      <c r="T134" s="141"/>
    </row>
    <row r="135" spans="1:20" x14ac:dyDescent="0.3">
      <c r="A135" s="141"/>
      <c r="B135" s="141"/>
      <c r="C135" s="141"/>
      <c r="D135" s="141"/>
      <c r="E135" s="141"/>
      <c r="F135" s="141"/>
      <c r="G135" s="141"/>
      <c r="H135" s="141"/>
      <c r="I135" s="141"/>
      <c r="J135" s="141"/>
      <c r="K135" s="141"/>
      <c r="L135" s="141"/>
      <c r="M135" s="141"/>
      <c r="N135" s="141"/>
      <c r="O135" s="141"/>
      <c r="P135" s="141"/>
      <c r="Q135" s="141"/>
      <c r="R135" s="141"/>
      <c r="S135" s="141"/>
      <c r="T135" s="141"/>
    </row>
    <row r="136" spans="1:20" x14ac:dyDescent="0.3">
      <c r="A136" s="141"/>
      <c r="B136" s="141"/>
      <c r="C136" s="141"/>
      <c r="D136" s="141"/>
      <c r="E136" s="141"/>
      <c r="F136" s="141"/>
      <c r="G136" s="141"/>
      <c r="H136" s="141"/>
      <c r="I136" s="141"/>
      <c r="J136" s="141"/>
      <c r="K136" s="141"/>
      <c r="L136" s="141"/>
      <c r="M136" s="141"/>
      <c r="N136" s="141"/>
      <c r="O136" s="141"/>
      <c r="P136" s="141"/>
      <c r="Q136" s="141"/>
      <c r="R136" s="141"/>
      <c r="S136" s="141"/>
      <c r="T136" s="141"/>
    </row>
    <row r="137" spans="1:20" x14ac:dyDescent="0.3">
      <c r="A137" s="141"/>
      <c r="B137" s="141"/>
      <c r="C137" s="141"/>
      <c r="D137" s="141"/>
      <c r="E137" s="141"/>
      <c r="F137" s="141"/>
      <c r="G137" s="141"/>
      <c r="H137" s="141"/>
      <c r="I137" s="141"/>
      <c r="J137" s="141"/>
      <c r="K137" s="141"/>
      <c r="L137" s="141"/>
      <c r="M137" s="141"/>
      <c r="N137" s="141"/>
      <c r="O137" s="141"/>
      <c r="P137" s="141"/>
      <c r="Q137" s="141"/>
      <c r="R137" s="141"/>
      <c r="S137" s="141"/>
      <c r="T137" s="141"/>
    </row>
    <row r="138" spans="1:20" x14ac:dyDescent="0.3">
      <c r="A138" s="141"/>
      <c r="B138" s="143" t="str">
        <f>B22</f>
        <v>Tietelsen</v>
      </c>
      <c r="C138" s="141"/>
      <c r="D138" s="141"/>
      <c r="E138" s="141"/>
      <c r="F138" s="141"/>
      <c r="G138" s="141"/>
      <c r="H138" s="141"/>
      <c r="I138" s="141"/>
      <c r="J138" s="141"/>
      <c r="K138" s="141"/>
      <c r="L138" s="141"/>
      <c r="M138" s="141"/>
      <c r="N138" s="141"/>
      <c r="O138" s="141"/>
      <c r="P138" s="141"/>
      <c r="Q138" s="141"/>
      <c r="R138" s="141"/>
      <c r="S138" s="141"/>
      <c r="T138" s="141"/>
    </row>
    <row r="139" spans="1:20" x14ac:dyDescent="0.3">
      <c r="A139" s="141"/>
      <c r="B139" s="145"/>
      <c r="C139" s="145"/>
      <c r="D139" s="145" t="s">
        <v>6</v>
      </c>
      <c r="E139" s="145" t="s">
        <v>7</v>
      </c>
      <c r="F139" s="145" t="s">
        <v>60</v>
      </c>
      <c r="G139" s="145" t="s">
        <v>81</v>
      </c>
      <c r="H139" s="145"/>
      <c r="I139" s="141"/>
      <c r="J139" s="141"/>
      <c r="K139" s="141"/>
      <c r="L139" s="141"/>
      <c r="M139" s="141"/>
      <c r="N139" s="141"/>
      <c r="O139" s="141"/>
      <c r="P139" s="141"/>
      <c r="Q139" s="141"/>
      <c r="R139" s="141"/>
      <c r="S139" s="141"/>
      <c r="T139" s="141"/>
    </row>
    <row r="140" spans="1:20" x14ac:dyDescent="0.3">
      <c r="A140" s="141"/>
      <c r="B140" s="169" t="s">
        <v>143</v>
      </c>
      <c r="C140" s="170"/>
      <c r="D140" s="146">
        <f>I22</f>
        <v>0.68888888888888888</v>
      </c>
      <c r="E140" s="146">
        <f>L22</f>
        <v>4.4444444444444446E-2</v>
      </c>
      <c r="F140" s="146">
        <f>O22</f>
        <v>0.21481481481481482</v>
      </c>
      <c r="G140" s="146">
        <f>R22</f>
        <v>5.185185185185185E-2</v>
      </c>
      <c r="H140" s="146"/>
      <c r="I140" s="141"/>
      <c r="J140" s="141"/>
      <c r="K140" s="141"/>
      <c r="L140" s="141"/>
      <c r="M140" s="141"/>
      <c r="N140" s="141"/>
      <c r="O140" s="141"/>
      <c r="P140" s="141"/>
      <c r="Q140" s="141"/>
      <c r="R140" s="141"/>
      <c r="S140" s="141"/>
      <c r="T140" s="141"/>
    </row>
    <row r="141" spans="1:20" x14ac:dyDescent="0.3">
      <c r="A141" s="141"/>
      <c r="B141" s="169" t="s">
        <v>144</v>
      </c>
      <c r="C141" s="170"/>
      <c r="D141" s="146">
        <f>J22</f>
        <v>-8.3468834688346871E-2</v>
      </c>
      <c r="E141" s="146">
        <f>M22</f>
        <v>-6.1246612466124666E-2</v>
      </c>
      <c r="F141" s="146">
        <f>P22</f>
        <v>0.10912375790424571</v>
      </c>
      <c r="G141" s="146">
        <f>S22</f>
        <v>3.5591689250225836E-2</v>
      </c>
      <c r="H141" s="141"/>
      <c r="I141" s="141"/>
      <c r="J141" s="141"/>
      <c r="K141" s="141"/>
      <c r="L141" s="141"/>
      <c r="M141" s="141"/>
      <c r="N141" s="141"/>
      <c r="O141" s="141"/>
      <c r="P141" s="141"/>
      <c r="Q141" s="141"/>
      <c r="R141" s="141"/>
      <c r="S141" s="141"/>
      <c r="T141" s="141"/>
    </row>
    <row r="142" spans="1:20" x14ac:dyDescent="0.3">
      <c r="A142" s="141"/>
      <c r="B142" s="141"/>
      <c r="C142" s="141"/>
      <c r="D142" s="141"/>
      <c r="E142" s="141"/>
      <c r="F142" s="141"/>
      <c r="G142" s="141"/>
      <c r="H142" s="141"/>
      <c r="I142" s="141"/>
      <c r="J142" s="141"/>
      <c r="K142" s="141"/>
      <c r="L142" s="141"/>
      <c r="M142" s="141"/>
      <c r="N142" s="141"/>
      <c r="O142" s="141"/>
      <c r="P142" s="141"/>
      <c r="Q142" s="141"/>
      <c r="R142" s="141"/>
      <c r="S142" s="141"/>
      <c r="T142" s="141"/>
    </row>
    <row r="143" spans="1:20" x14ac:dyDescent="0.3">
      <c r="A143" s="141"/>
      <c r="B143" s="141"/>
      <c r="C143" s="141"/>
      <c r="D143" s="141"/>
      <c r="E143" s="141"/>
      <c r="F143" s="141"/>
      <c r="G143" s="141"/>
      <c r="H143" s="141"/>
      <c r="I143" s="141"/>
      <c r="J143" s="141"/>
      <c r="K143" s="141"/>
      <c r="L143" s="141"/>
      <c r="M143" s="141"/>
      <c r="N143" s="141"/>
      <c r="O143" s="141"/>
      <c r="P143" s="141"/>
      <c r="Q143" s="141"/>
      <c r="R143" s="141"/>
      <c r="S143" s="141"/>
      <c r="T143" s="141"/>
    </row>
    <row r="144" spans="1:20" x14ac:dyDescent="0.3">
      <c r="A144" s="141"/>
      <c r="B144" s="141"/>
      <c r="C144" s="141"/>
      <c r="D144" s="141"/>
      <c r="E144" s="141"/>
      <c r="F144" s="141"/>
      <c r="G144" s="141"/>
      <c r="H144" s="141"/>
      <c r="I144" s="141"/>
      <c r="J144" s="141"/>
      <c r="K144" s="141"/>
      <c r="L144" s="141"/>
      <c r="M144" s="141"/>
      <c r="N144" s="141"/>
      <c r="O144" s="141"/>
      <c r="P144" s="141"/>
      <c r="Q144" s="141"/>
      <c r="R144" s="141"/>
      <c r="S144" s="141"/>
      <c r="T144" s="141"/>
    </row>
    <row r="145" spans="1:20" x14ac:dyDescent="0.3">
      <c r="A145" s="141"/>
      <c r="B145" s="141"/>
      <c r="C145" s="141"/>
      <c r="D145" s="141"/>
      <c r="E145" s="141"/>
      <c r="F145" s="141"/>
      <c r="G145" s="141"/>
      <c r="H145" s="141"/>
      <c r="I145" s="141"/>
      <c r="J145" s="141"/>
      <c r="K145" s="141"/>
      <c r="L145" s="141"/>
      <c r="M145" s="141"/>
      <c r="N145" s="141"/>
      <c r="O145" s="141"/>
      <c r="P145" s="141"/>
      <c r="Q145" s="141"/>
      <c r="R145" s="141"/>
      <c r="S145" s="141"/>
      <c r="T145" s="141"/>
    </row>
    <row r="146" spans="1:20" x14ac:dyDescent="0.3">
      <c r="A146" s="141"/>
      <c r="B146" s="141"/>
      <c r="C146" s="141"/>
      <c r="D146" s="141"/>
      <c r="E146" s="141"/>
      <c r="F146" s="141"/>
      <c r="G146" s="141"/>
      <c r="H146" s="141"/>
      <c r="I146" s="141"/>
      <c r="J146" s="141"/>
      <c r="K146" s="141"/>
      <c r="L146" s="141"/>
      <c r="M146" s="141"/>
      <c r="N146" s="141"/>
      <c r="O146" s="141"/>
      <c r="P146" s="141"/>
      <c r="Q146" s="141"/>
      <c r="R146" s="141"/>
      <c r="S146" s="141"/>
      <c r="T146" s="141"/>
    </row>
    <row r="147" spans="1:20" x14ac:dyDescent="0.3">
      <c r="A147" s="141"/>
      <c r="B147" s="141"/>
      <c r="C147" s="141"/>
      <c r="D147" s="141"/>
      <c r="E147" s="141"/>
      <c r="F147" s="141"/>
      <c r="G147" s="141"/>
      <c r="H147" s="141"/>
      <c r="I147" s="141"/>
      <c r="J147" s="141"/>
      <c r="K147" s="141"/>
      <c r="L147" s="141"/>
      <c r="M147" s="141"/>
      <c r="N147" s="141"/>
      <c r="O147" s="141"/>
      <c r="P147" s="141"/>
      <c r="Q147" s="141"/>
      <c r="R147" s="141"/>
      <c r="S147" s="141"/>
      <c r="T147" s="141"/>
    </row>
    <row r="148" spans="1:20" x14ac:dyDescent="0.3">
      <c r="A148" s="141"/>
      <c r="B148" s="141"/>
      <c r="C148" s="141"/>
      <c r="D148" s="141"/>
      <c r="E148" s="141"/>
      <c r="F148" s="141"/>
      <c r="G148" s="141"/>
      <c r="H148" s="141"/>
      <c r="I148" s="141"/>
      <c r="J148" s="141"/>
      <c r="K148" s="141"/>
      <c r="L148" s="141"/>
      <c r="M148" s="141"/>
      <c r="N148" s="141"/>
      <c r="O148" s="141"/>
      <c r="P148" s="141"/>
      <c r="Q148" s="141"/>
      <c r="R148" s="141"/>
      <c r="S148" s="141"/>
      <c r="T148" s="141"/>
    </row>
    <row r="149" spans="1:20" x14ac:dyDescent="0.3">
      <c r="A149" s="141"/>
      <c r="B149" s="141"/>
      <c r="C149" s="141"/>
      <c r="D149" s="141"/>
      <c r="E149" s="141"/>
      <c r="F149" s="141"/>
      <c r="G149" s="141"/>
      <c r="H149" s="141"/>
      <c r="I149" s="141"/>
      <c r="J149" s="141"/>
      <c r="K149" s="141"/>
      <c r="L149" s="141"/>
      <c r="M149" s="141"/>
      <c r="N149" s="141"/>
      <c r="O149" s="141"/>
      <c r="P149" s="141"/>
      <c r="Q149" s="141"/>
      <c r="R149" s="141"/>
      <c r="S149" s="141"/>
      <c r="T149" s="141"/>
    </row>
    <row r="150" spans="1:20" x14ac:dyDescent="0.3">
      <c r="A150" s="141"/>
      <c r="B150" s="141"/>
      <c r="C150" s="141"/>
      <c r="D150" s="141"/>
      <c r="E150" s="141"/>
      <c r="F150" s="141"/>
      <c r="G150" s="141"/>
      <c r="H150" s="141"/>
      <c r="I150" s="141"/>
      <c r="J150" s="141"/>
      <c r="K150" s="141"/>
      <c r="L150" s="141"/>
      <c r="M150" s="141"/>
      <c r="N150" s="141"/>
      <c r="O150" s="141"/>
      <c r="P150" s="141"/>
      <c r="Q150" s="141"/>
      <c r="R150" s="141"/>
      <c r="S150" s="141"/>
      <c r="T150" s="141"/>
    </row>
    <row r="151" spans="1:20" x14ac:dyDescent="0.3">
      <c r="A151" s="141"/>
      <c r="B151" s="141"/>
      <c r="C151" s="141"/>
      <c r="D151" s="141"/>
      <c r="E151" s="141"/>
      <c r="F151" s="141"/>
      <c r="G151" s="141"/>
      <c r="H151" s="141"/>
      <c r="I151" s="141"/>
      <c r="J151" s="141"/>
      <c r="K151" s="141"/>
      <c r="L151" s="141"/>
      <c r="M151" s="141"/>
      <c r="N151" s="141"/>
      <c r="O151" s="141"/>
      <c r="P151" s="141"/>
      <c r="Q151" s="141"/>
      <c r="R151" s="141"/>
      <c r="S151" s="141"/>
      <c r="T151" s="141"/>
    </row>
    <row r="152" spans="1:20" x14ac:dyDescent="0.3">
      <c r="A152" s="141"/>
      <c r="B152" s="141"/>
      <c r="C152" s="141"/>
      <c r="D152" s="141"/>
      <c r="E152" s="141"/>
      <c r="F152" s="141"/>
      <c r="G152" s="141"/>
      <c r="H152" s="141"/>
      <c r="I152" s="141"/>
      <c r="J152" s="141"/>
      <c r="K152" s="141"/>
      <c r="L152" s="141"/>
      <c r="M152" s="141"/>
      <c r="N152" s="141"/>
      <c r="O152" s="141"/>
      <c r="P152" s="141"/>
      <c r="Q152" s="141"/>
      <c r="R152" s="141"/>
      <c r="S152" s="141"/>
      <c r="T152" s="141"/>
    </row>
    <row r="153" spans="1:20" x14ac:dyDescent="0.3">
      <c r="A153" s="141"/>
      <c r="B153" s="141"/>
      <c r="C153" s="141"/>
      <c r="D153" s="141"/>
      <c r="E153" s="141"/>
      <c r="F153" s="141"/>
      <c r="G153" s="141"/>
      <c r="H153" s="141"/>
      <c r="I153" s="141"/>
      <c r="J153" s="141"/>
      <c r="K153" s="141"/>
      <c r="L153" s="141"/>
      <c r="M153" s="141"/>
      <c r="N153" s="141"/>
      <c r="O153" s="141"/>
      <c r="P153" s="141"/>
      <c r="Q153" s="141"/>
      <c r="R153" s="141"/>
      <c r="S153" s="141"/>
      <c r="T153" s="141"/>
    </row>
    <row r="154" spans="1:20" x14ac:dyDescent="0.3">
      <c r="A154" s="141"/>
      <c r="B154" s="141"/>
      <c r="C154" s="141"/>
      <c r="D154" s="141"/>
      <c r="E154" s="141"/>
      <c r="F154" s="141"/>
      <c r="G154" s="141"/>
      <c r="H154" s="141"/>
      <c r="I154" s="141"/>
      <c r="J154" s="141"/>
      <c r="K154" s="141"/>
      <c r="L154" s="141"/>
      <c r="M154" s="141"/>
      <c r="N154" s="141"/>
      <c r="O154" s="141"/>
      <c r="P154" s="141"/>
      <c r="Q154" s="141"/>
      <c r="R154" s="141"/>
      <c r="S154" s="141"/>
      <c r="T154" s="141"/>
    </row>
    <row r="155" spans="1:20" x14ac:dyDescent="0.3">
      <c r="A155" s="141"/>
      <c r="B155" s="141"/>
      <c r="C155" s="141"/>
      <c r="D155" s="141"/>
      <c r="E155" s="141"/>
      <c r="F155" s="141"/>
      <c r="G155" s="141"/>
      <c r="H155" s="141"/>
      <c r="I155" s="141"/>
      <c r="J155" s="141"/>
      <c r="K155" s="141"/>
      <c r="L155" s="141"/>
      <c r="M155" s="141"/>
      <c r="N155" s="141"/>
      <c r="O155" s="141"/>
      <c r="P155" s="141"/>
      <c r="Q155" s="141"/>
      <c r="R155" s="141"/>
      <c r="S155" s="141"/>
      <c r="T155" s="141"/>
    </row>
    <row r="156" spans="1:20" x14ac:dyDescent="0.3">
      <c r="A156" s="141"/>
      <c r="B156" s="143" t="str">
        <f>B23</f>
        <v>Haarbrück</v>
      </c>
      <c r="C156" s="141"/>
      <c r="D156" s="141"/>
      <c r="E156" s="141"/>
      <c r="F156" s="141"/>
      <c r="G156" s="141"/>
      <c r="H156" s="141"/>
      <c r="I156" s="141"/>
      <c r="J156" s="141"/>
      <c r="K156" s="141"/>
      <c r="L156" s="141"/>
      <c r="M156" s="141"/>
      <c r="N156" s="141"/>
      <c r="O156" s="141"/>
      <c r="P156" s="141"/>
      <c r="Q156" s="141"/>
      <c r="R156" s="141"/>
      <c r="S156" s="141"/>
      <c r="T156" s="141"/>
    </row>
    <row r="157" spans="1:20" x14ac:dyDescent="0.3">
      <c r="A157" s="141"/>
      <c r="B157" s="145"/>
      <c r="C157" s="145"/>
      <c r="D157" s="145" t="s">
        <v>6</v>
      </c>
      <c r="E157" s="145" t="s">
        <v>7</v>
      </c>
      <c r="F157" s="145" t="s">
        <v>60</v>
      </c>
      <c r="G157" s="145" t="s">
        <v>81</v>
      </c>
      <c r="H157" s="145"/>
      <c r="I157" s="141"/>
      <c r="J157" s="141"/>
      <c r="K157" s="141"/>
      <c r="L157" s="141"/>
      <c r="M157" s="141"/>
      <c r="N157" s="141"/>
      <c r="O157" s="141"/>
      <c r="P157" s="141"/>
      <c r="Q157" s="141"/>
      <c r="R157" s="141"/>
      <c r="S157" s="141"/>
      <c r="T157" s="141"/>
    </row>
    <row r="158" spans="1:20" x14ac:dyDescent="0.3">
      <c r="A158" s="141"/>
      <c r="B158" s="169" t="s">
        <v>145</v>
      </c>
      <c r="C158" s="170"/>
      <c r="D158" s="146">
        <f>I23</f>
        <v>0.45593869731800768</v>
      </c>
      <c r="E158" s="146">
        <f>L23</f>
        <v>3.8314176245210725E-2</v>
      </c>
      <c r="F158" s="146">
        <f>O23</f>
        <v>0.10344827586206896</v>
      </c>
      <c r="G158" s="146">
        <f>R23</f>
        <v>0.40229885057471265</v>
      </c>
      <c r="H158" s="146"/>
      <c r="I158" s="141"/>
      <c r="J158" s="141"/>
      <c r="K158" s="141"/>
      <c r="L158" s="141"/>
      <c r="M158" s="141"/>
      <c r="N158" s="141"/>
      <c r="O158" s="141"/>
      <c r="P158" s="141"/>
      <c r="Q158" s="141"/>
      <c r="R158" s="141"/>
      <c r="S158" s="141"/>
      <c r="T158" s="141"/>
    </row>
    <row r="159" spans="1:20" x14ac:dyDescent="0.3">
      <c r="A159" s="141"/>
      <c r="B159" s="169" t="s">
        <v>146</v>
      </c>
      <c r="C159" s="170"/>
      <c r="D159" s="146">
        <f>J23</f>
        <v>-0.21606130268199236</v>
      </c>
      <c r="E159" s="146">
        <f>M23</f>
        <v>-5.7685823754789277E-2</v>
      </c>
      <c r="F159" s="146">
        <f>P23</f>
        <v>-1.6551724137931031E-2</v>
      </c>
      <c r="G159" s="146">
        <f>S23</f>
        <v>0.29029885057471266</v>
      </c>
      <c r="H159" s="141"/>
      <c r="I159" s="141"/>
      <c r="J159" s="141"/>
      <c r="K159" s="141"/>
      <c r="L159" s="141"/>
      <c r="M159" s="141"/>
      <c r="N159" s="141"/>
      <c r="O159" s="141"/>
      <c r="P159" s="141"/>
      <c r="Q159" s="141"/>
      <c r="R159" s="141"/>
      <c r="S159" s="141"/>
      <c r="T159" s="141"/>
    </row>
    <row r="160" spans="1:20" x14ac:dyDescent="0.3">
      <c r="A160" s="141"/>
      <c r="B160" s="141"/>
      <c r="C160" s="141"/>
      <c r="D160" s="141"/>
      <c r="E160" s="141"/>
      <c r="F160" s="141"/>
      <c r="G160" s="141"/>
      <c r="H160" s="141"/>
      <c r="I160" s="141"/>
      <c r="J160" s="141"/>
      <c r="K160" s="141"/>
      <c r="L160" s="141"/>
      <c r="M160" s="141"/>
      <c r="N160" s="141"/>
      <c r="O160" s="141"/>
      <c r="P160" s="141"/>
      <c r="Q160" s="141"/>
      <c r="R160" s="141"/>
      <c r="S160" s="141"/>
      <c r="T160" s="141"/>
    </row>
    <row r="161" spans="1:20" x14ac:dyDescent="0.3">
      <c r="A161" s="141"/>
      <c r="B161" s="141"/>
      <c r="C161" s="141"/>
      <c r="D161" s="141"/>
      <c r="E161" s="141"/>
      <c r="F161" s="141"/>
      <c r="G161" s="141"/>
      <c r="H161" s="141"/>
      <c r="I161" s="141"/>
      <c r="J161" s="141"/>
      <c r="K161" s="141"/>
      <c r="L161" s="141"/>
      <c r="M161" s="141"/>
      <c r="N161" s="141"/>
      <c r="O161" s="141"/>
      <c r="P161" s="141"/>
      <c r="Q161" s="141"/>
      <c r="R161" s="141"/>
      <c r="S161" s="141"/>
      <c r="T161" s="141"/>
    </row>
    <row r="162" spans="1:20" x14ac:dyDescent="0.3">
      <c r="A162" s="141"/>
      <c r="B162" s="141"/>
      <c r="C162" s="141"/>
      <c r="D162" s="141"/>
      <c r="E162" s="141"/>
      <c r="F162" s="141"/>
      <c r="G162" s="141"/>
      <c r="H162" s="141"/>
      <c r="I162" s="141"/>
      <c r="J162" s="141"/>
      <c r="K162" s="141"/>
      <c r="L162" s="141"/>
      <c r="M162" s="141"/>
      <c r="N162" s="141"/>
      <c r="O162" s="141"/>
      <c r="P162" s="141"/>
      <c r="Q162" s="141"/>
      <c r="R162" s="141"/>
      <c r="S162" s="141"/>
      <c r="T162" s="141"/>
    </row>
    <row r="163" spans="1:20" x14ac:dyDescent="0.3">
      <c r="A163" s="141"/>
      <c r="B163" s="141"/>
      <c r="C163" s="141"/>
      <c r="D163" s="141"/>
      <c r="E163" s="141"/>
      <c r="F163" s="141"/>
      <c r="G163" s="141"/>
      <c r="H163" s="141"/>
      <c r="I163" s="141"/>
      <c r="J163" s="141"/>
      <c r="K163" s="141"/>
      <c r="L163" s="141"/>
      <c r="M163" s="141"/>
      <c r="N163" s="141"/>
      <c r="O163" s="141"/>
      <c r="P163" s="141"/>
      <c r="Q163" s="141"/>
      <c r="R163" s="141"/>
      <c r="S163" s="141"/>
      <c r="T163" s="141"/>
    </row>
    <row r="164" spans="1:20" x14ac:dyDescent="0.3">
      <c r="A164" s="141"/>
      <c r="B164" s="141"/>
      <c r="C164" s="141"/>
      <c r="D164" s="141"/>
      <c r="E164" s="141"/>
      <c r="F164" s="141"/>
      <c r="G164" s="141"/>
      <c r="H164" s="141"/>
      <c r="I164" s="141"/>
      <c r="J164" s="141"/>
      <c r="K164" s="141"/>
      <c r="L164" s="141"/>
      <c r="M164" s="141"/>
      <c r="N164" s="141"/>
      <c r="O164" s="141"/>
      <c r="P164" s="141"/>
      <c r="Q164" s="141"/>
      <c r="R164" s="141"/>
      <c r="S164" s="141"/>
      <c r="T164" s="141"/>
    </row>
    <row r="165" spans="1:20" x14ac:dyDescent="0.3">
      <c r="A165" s="141"/>
      <c r="B165" s="141"/>
      <c r="C165" s="141"/>
      <c r="D165" s="141"/>
      <c r="E165" s="141"/>
      <c r="F165" s="141"/>
      <c r="G165" s="141"/>
      <c r="H165" s="141"/>
      <c r="I165" s="141"/>
      <c r="J165" s="141"/>
      <c r="K165" s="141"/>
      <c r="L165" s="141"/>
      <c r="M165" s="141"/>
      <c r="N165" s="141"/>
      <c r="O165" s="141"/>
      <c r="P165" s="141"/>
      <c r="Q165" s="141"/>
      <c r="R165" s="141"/>
      <c r="S165" s="141"/>
      <c r="T165" s="141"/>
    </row>
    <row r="166" spans="1:20" x14ac:dyDescent="0.3">
      <c r="A166" s="141"/>
      <c r="B166" s="141"/>
      <c r="C166" s="141"/>
      <c r="D166" s="141"/>
      <c r="E166" s="141"/>
      <c r="F166" s="141"/>
      <c r="G166" s="141"/>
      <c r="H166" s="141"/>
      <c r="I166" s="141"/>
      <c r="J166" s="141"/>
      <c r="K166" s="141"/>
      <c r="L166" s="141"/>
      <c r="M166" s="141"/>
      <c r="N166" s="141"/>
      <c r="O166" s="141"/>
      <c r="P166" s="141"/>
      <c r="Q166" s="141"/>
      <c r="R166" s="141"/>
      <c r="S166" s="141"/>
      <c r="T166" s="141"/>
    </row>
    <row r="167" spans="1:20" x14ac:dyDescent="0.3">
      <c r="A167" s="141"/>
      <c r="B167" s="141"/>
      <c r="C167" s="141"/>
      <c r="D167" s="141"/>
      <c r="E167" s="141"/>
      <c r="F167" s="141"/>
      <c r="G167" s="141"/>
      <c r="H167" s="141"/>
      <c r="I167" s="141"/>
      <c r="J167" s="141"/>
      <c r="K167" s="141"/>
      <c r="L167" s="141"/>
      <c r="M167" s="141"/>
      <c r="N167" s="141"/>
      <c r="O167" s="141"/>
      <c r="P167" s="141"/>
      <c r="Q167" s="141"/>
      <c r="R167" s="141"/>
      <c r="S167" s="141"/>
      <c r="T167" s="141"/>
    </row>
    <row r="168" spans="1:20" x14ac:dyDescent="0.3">
      <c r="A168" s="141"/>
      <c r="B168" s="141"/>
      <c r="C168" s="141"/>
      <c r="D168" s="141"/>
      <c r="E168" s="141"/>
      <c r="F168" s="141"/>
      <c r="G168" s="141"/>
      <c r="H168" s="141"/>
      <c r="I168" s="141"/>
      <c r="J168" s="141"/>
      <c r="K168" s="141"/>
      <c r="L168" s="141"/>
      <c r="M168" s="141"/>
      <c r="N168" s="141"/>
      <c r="O168" s="141"/>
      <c r="P168" s="141"/>
      <c r="Q168" s="141"/>
      <c r="R168" s="141"/>
      <c r="S168" s="141"/>
      <c r="T168" s="141"/>
    </row>
    <row r="169" spans="1:20" x14ac:dyDescent="0.3">
      <c r="A169" s="141"/>
      <c r="B169" s="141"/>
      <c r="C169" s="141"/>
      <c r="D169" s="141"/>
      <c r="E169" s="141"/>
      <c r="F169" s="141"/>
      <c r="G169" s="141"/>
      <c r="H169" s="141"/>
      <c r="I169" s="141"/>
      <c r="J169" s="141"/>
      <c r="K169" s="141"/>
      <c r="L169" s="141"/>
      <c r="M169" s="141"/>
      <c r="N169" s="141"/>
      <c r="O169" s="141"/>
      <c r="P169" s="141"/>
      <c r="Q169" s="141"/>
      <c r="R169" s="141"/>
      <c r="S169" s="141"/>
      <c r="T169" s="141"/>
    </row>
    <row r="170" spans="1:20" x14ac:dyDescent="0.3">
      <c r="A170" s="141"/>
      <c r="B170" s="141"/>
      <c r="C170" s="141"/>
      <c r="D170" s="141"/>
      <c r="E170" s="141"/>
      <c r="F170" s="141"/>
      <c r="G170" s="141"/>
      <c r="H170" s="141"/>
      <c r="I170" s="141"/>
      <c r="J170" s="141"/>
      <c r="K170" s="141"/>
      <c r="L170" s="141"/>
      <c r="M170" s="141"/>
      <c r="N170" s="141"/>
      <c r="O170" s="141"/>
      <c r="P170" s="141"/>
      <c r="Q170" s="141"/>
      <c r="R170" s="141"/>
      <c r="S170" s="141"/>
      <c r="T170" s="141"/>
    </row>
    <row r="171" spans="1:20" x14ac:dyDescent="0.3">
      <c r="A171" s="141"/>
      <c r="B171" s="141"/>
      <c r="C171" s="141"/>
      <c r="D171" s="141"/>
      <c r="E171" s="141"/>
      <c r="F171" s="141"/>
      <c r="G171" s="141"/>
      <c r="H171" s="141"/>
      <c r="I171" s="141"/>
      <c r="J171" s="141"/>
      <c r="K171" s="141"/>
      <c r="L171" s="141"/>
      <c r="M171" s="141"/>
      <c r="N171" s="141"/>
      <c r="O171" s="141"/>
      <c r="P171" s="141"/>
      <c r="Q171" s="141"/>
      <c r="R171" s="141"/>
      <c r="S171" s="141"/>
      <c r="T171" s="141"/>
    </row>
    <row r="172" spans="1:20" x14ac:dyDescent="0.3">
      <c r="A172" s="141"/>
      <c r="B172" s="141"/>
      <c r="C172" s="141"/>
      <c r="D172" s="141"/>
      <c r="E172" s="141"/>
      <c r="F172" s="141"/>
      <c r="G172" s="141"/>
      <c r="H172" s="141"/>
      <c r="I172" s="141"/>
      <c r="J172" s="141"/>
      <c r="K172" s="141"/>
      <c r="L172" s="141"/>
      <c r="M172" s="141"/>
      <c r="N172" s="141"/>
      <c r="O172" s="141"/>
      <c r="P172" s="141"/>
      <c r="Q172" s="141"/>
      <c r="R172" s="141"/>
      <c r="S172" s="141"/>
      <c r="T172" s="141"/>
    </row>
    <row r="173" spans="1:20" x14ac:dyDescent="0.3">
      <c r="A173" s="141"/>
      <c r="B173" s="141"/>
      <c r="C173" s="141"/>
      <c r="D173" s="141"/>
      <c r="E173" s="141"/>
      <c r="F173" s="141"/>
      <c r="G173" s="141"/>
      <c r="H173" s="141"/>
      <c r="I173" s="141"/>
      <c r="J173" s="141"/>
      <c r="K173" s="141"/>
      <c r="L173" s="141"/>
      <c r="M173" s="141"/>
      <c r="N173" s="141"/>
      <c r="O173" s="141"/>
      <c r="P173" s="141"/>
      <c r="Q173" s="141"/>
      <c r="R173" s="141"/>
      <c r="S173" s="141"/>
      <c r="T173" s="141"/>
    </row>
    <row r="174" spans="1:20" x14ac:dyDescent="0.3">
      <c r="A174" s="141"/>
      <c r="B174" s="143" t="str">
        <f>B24</f>
        <v>Jakobsberg</v>
      </c>
      <c r="C174" s="141"/>
      <c r="D174" s="141"/>
      <c r="E174" s="141"/>
      <c r="F174" s="141"/>
      <c r="G174" s="141"/>
      <c r="H174" s="141"/>
      <c r="I174" s="141"/>
      <c r="J174" s="141"/>
      <c r="K174" s="141"/>
      <c r="L174" s="141"/>
      <c r="M174" s="141"/>
      <c r="N174" s="141"/>
      <c r="O174" s="141"/>
      <c r="P174" s="141"/>
      <c r="Q174" s="141"/>
      <c r="R174" s="141"/>
      <c r="S174" s="141"/>
      <c r="T174" s="141"/>
    </row>
    <row r="175" spans="1:20" x14ac:dyDescent="0.3">
      <c r="A175" s="141"/>
      <c r="B175" s="145"/>
      <c r="C175" s="145"/>
      <c r="D175" s="145" t="s">
        <v>6</v>
      </c>
      <c r="E175" s="145" t="s">
        <v>7</v>
      </c>
      <c r="F175" s="145" t="s">
        <v>60</v>
      </c>
      <c r="G175" s="145" t="s">
        <v>81</v>
      </c>
      <c r="H175" s="145"/>
      <c r="I175" s="141"/>
      <c r="J175" s="141"/>
      <c r="K175" s="141"/>
      <c r="L175" s="141"/>
      <c r="M175" s="141"/>
      <c r="N175" s="141"/>
      <c r="O175" s="141"/>
      <c r="P175" s="141"/>
      <c r="Q175" s="141"/>
      <c r="R175" s="141"/>
      <c r="S175" s="141"/>
      <c r="T175" s="141"/>
    </row>
    <row r="176" spans="1:20" x14ac:dyDescent="0.3">
      <c r="A176" s="141"/>
      <c r="B176" s="169" t="s">
        <v>147</v>
      </c>
      <c r="C176" s="170"/>
      <c r="D176" s="146">
        <f>I24</f>
        <v>0.76543209876543206</v>
      </c>
      <c r="E176" s="146">
        <f>L24</f>
        <v>0.12962962962962962</v>
      </c>
      <c r="F176" s="146">
        <f>O24</f>
        <v>3.7037037037037035E-2</v>
      </c>
      <c r="G176" s="146">
        <f>R24</f>
        <v>6.7901234567901231E-2</v>
      </c>
      <c r="H176" s="146"/>
      <c r="I176" s="141"/>
      <c r="J176" s="141"/>
      <c r="K176" s="141"/>
      <c r="L176" s="141"/>
      <c r="M176" s="141"/>
      <c r="N176" s="141"/>
      <c r="O176" s="141"/>
      <c r="P176" s="141"/>
      <c r="Q176" s="141"/>
      <c r="R176" s="141"/>
      <c r="S176" s="141"/>
      <c r="T176" s="141"/>
    </row>
    <row r="177" spans="1:20" x14ac:dyDescent="0.3">
      <c r="A177" s="141"/>
      <c r="B177" s="169" t="s">
        <v>148</v>
      </c>
      <c r="C177" s="170"/>
      <c r="D177" s="146">
        <f>J24</f>
        <v>0.12159648232707587</v>
      </c>
      <c r="E177" s="146">
        <f>M24</f>
        <v>-0.11694571283612379</v>
      </c>
      <c r="F177" s="146">
        <f>P24</f>
        <v>-1.0908168442415017E-2</v>
      </c>
      <c r="G177" s="146">
        <f>S24</f>
        <v>6.2573989514628781E-3</v>
      </c>
      <c r="H177" s="141"/>
      <c r="I177" s="141"/>
      <c r="J177" s="141"/>
      <c r="K177" s="141"/>
      <c r="L177" s="141"/>
      <c r="M177" s="141"/>
      <c r="N177" s="141"/>
      <c r="O177" s="141"/>
      <c r="P177" s="141"/>
      <c r="Q177" s="141"/>
      <c r="R177" s="141"/>
      <c r="S177" s="141"/>
      <c r="T177" s="141"/>
    </row>
    <row r="178" spans="1:20" x14ac:dyDescent="0.3">
      <c r="A178" s="141"/>
      <c r="B178" s="141"/>
      <c r="C178" s="141"/>
      <c r="D178" s="141"/>
      <c r="E178" s="141"/>
      <c r="F178" s="141"/>
      <c r="G178" s="141"/>
      <c r="H178" s="141"/>
      <c r="I178" s="141"/>
      <c r="J178" s="141"/>
      <c r="K178" s="141"/>
      <c r="L178" s="141"/>
      <c r="M178" s="141"/>
      <c r="N178" s="141"/>
      <c r="O178" s="141"/>
      <c r="P178" s="141"/>
      <c r="Q178" s="141"/>
      <c r="R178" s="141"/>
      <c r="S178" s="141"/>
      <c r="T178" s="141"/>
    </row>
    <row r="179" spans="1:20" x14ac:dyDescent="0.3">
      <c r="A179" s="141"/>
      <c r="B179" s="141"/>
      <c r="C179" s="141"/>
      <c r="D179" s="141"/>
      <c r="E179" s="141"/>
      <c r="F179" s="141"/>
      <c r="G179" s="141"/>
      <c r="H179" s="141"/>
      <c r="I179" s="141"/>
      <c r="J179" s="141"/>
      <c r="K179" s="141"/>
      <c r="L179" s="141"/>
      <c r="M179" s="141"/>
      <c r="N179" s="141"/>
      <c r="O179" s="141"/>
      <c r="P179" s="141"/>
      <c r="Q179" s="141"/>
      <c r="R179" s="141"/>
      <c r="S179" s="141"/>
      <c r="T179" s="141"/>
    </row>
    <row r="180" spans="1:20" x14ac:dyDescent="0.3">
      <c r="A180" s="141"/>
      <c r="B180" s="141"/>
      <c r="C180" s="141"/>
      <c r="D180" s="141"/>
      <c r="E180" s="141"/>
      <c r="F180" s="141"/>
      <c r="G180" s="141"/>
      <c r="H180" s="141"/>
      <c r="I180" s="141"/>
      <c r="J180" s="141"/>
      <c r="K180" s="141"/>
      <c r="L180" s="141"/>
      <c r="M180" s="141"/>
      <c r="N180" s="141"/>
      <c r="O180" s="141"/>
      <c r="P180" s="141"/>
      <c r="Q180" s="141"/>
      <c r="R180" s="141"/>
      <c r="S180" s="141"/>
      <c r="T180" s="141"/>
    </row>
    <row r="181" spans="1:20" x14ac:dyDescent="0.3">
      <c r="A181" s="141"/>
      <c r="B181" s="141"/>
      <c r="C181" s="141"/>
      <c r="D181" s="141"/>
      <c r="E181" s="141"/>
      <c r="F181" s="141"/>
      <c r="G181" s="141"/>
      <c r="H181" s="141"/>
      <c r="I181" s="141"/>
      <c r="J181" s="141"/>
      <c r="K181" s="141"/>
      <c r="L181" s="141"/>
      <c r="M181" s="141"/>
      <c r="N181" s="141"/>
      <c r="O181" s="141"/>
      <c r="P181" s="141"/>
      <c r="Q181" s="141"/>
      <c r="R181" s="141"/>
      <c r="S181" s="141"/>
      <c r="T181" s="141"/>
    </row>
    <row r="182" spans="1:20" x14ac:dyDescent="0.3">
      <c r="A182" s="141"/>
      <c r="B182" s="141"/>
      <c r="C182" s="141"/>
      <c r="D182" s="141"/>
      <c r="E182" s="141"/>
      <c r="F182" s="141"/>
      <c r="G182" s="141"/>
      <c r="H182" s="141"/>
      <c r="I182" s="141"/>
      <c r="J182" s="141"/>
      <c r="K182" s="141"/>
      <c r="L182" s="141"/>
      <c r="M182" s="141"/>
      <c r="N182" s="141"/>
      <c r="O182" s="141"/>
      <c r="P182" s="141"/>
      <c r="Q182" s="141"/>
      <c r="R182" s="141"/>
      <c r="S182" s="141"/>
      <c r="T182" s="141"/>
    </row>
    <row r="183" spans="1:20" x14ac:dyDescent="0.3">
      <c r="A183" s="141"/>
      <c r="B183" s="141"/>
      <c r="C183" s="141"/>
      <c r="D183" s="141"/>
      <c r="E183" s="141"/>
      <c r="F183" s="141"/>
      <c r="G183" s="141"/>
      <c r="H183" s="141"/>
      <c r="I183" s="141"/>
      <c r="J183" s="141"/>
      <c r="K183" s="141"/>
      <c r="L183" s="141"/>
      <c r="M183" s="141"/>
      <c r="N183" s="141"/>
      <c r="O183" s="141"/>
      <c r="P183" s="141"/>
      <c r="Q183" s="141"/>
      <c r="R183" s="141"/>
      <c r="S183" s="141"/>
      <c r="T183" s="141"/>
    </row>
    <row r="184" spans="1:20" x14ac:dyDescent="0.3">
      <c r="A184" s="141"/>
      <c r="B184" s="141"/>
      <c r="C184" s="141"/>
      <c r="D184" s="141"/>
      <c r="E184" s="141"/>
      <c r="F184" s="141"/>
      <c r="G184" s="141"/>
      <c r="H184" s="141"/>
      <c r="I184" s="141"/>
      <c r="J184" s="141"/>
      <c r="K184" s="141"/>
      <c r="L184" s="141"/>
      <c r="M184" s="141"/>
      <c r="N184" s="141"/>
      <c r="O184" s="141"/>
      <c r="P184" s="141"/>
      <c r="Q184" s="141"/>
      <c r="R184" s="141"/>
      <c r="S184" s="141"/>
      <c r="T184" s="141"/>
    </row>
    <row r="185" spans="1:20" x14ac:dyDescent="0.3">
      <c r="A185" s="141"/>
      <c r="B185" s="141"/>
      <c r="C185" s="141"/>
      <c r="D185" s="141"/>
      <c r="E185" s="141"/>
      <c r="F185" s="141"/>
      <c r="G185" s="141"/>
      <c r="H185" s="141"/>
      <c r="I185" s="141"/>
      <c r="J185" s="141"/>
      <c r="K185" s="141"/>
      <c r="L185" s="141"/>
      <c r="M185" s="141"/>
      <c r="N185" s="141"/>
      <c r="O185" s="141"/>
      <c r="P185" s="141"/>
      <c r="Q185" s="141"/>
      <c r="R185" s="141"/>
      <c r="S185" s="141"/>
      <c r="T185" s="141"/>
    </row>
    <row r="186" spans="1:20" x14ac:dyDescent="0.3">
      <c r="A186" s="141"/>
      <c r="B186" s="141"/>
      <c r="C186" s="141"/>
      <c r="D186" s="141"/>
      <c r="E186" s="141"/>
      <c r="F186" s="141"/>
      <c r="G186" s="141"/>
      <c r="H186" s="141"/>
      <c r="I186" s="141"/>
      <c r="J186" s="141"/>
      <c r="K186" s="141"/>
      <c r="L186" s="141"/>
      <c r="M186" s="141"/>
      <c r="N186" s="141"/>
      <c r="O186" s="141"/>
      <c r="P186" s="141"/>
      <c r="Q186" s="141"/>
      <c r="R186" s="141"/>
      <c r="S186" s="141"/>
      <c r="T186" s="141"/>
    </row>
    <row r="187" spans="1:20" x14ac:dyDescent="0.3">
      <c r="A187" s="141"/>
      <c r="B187" s="141"/>
      <c r="C187" s="141"/>
      <c r="D187" s="141"/>
      <c r="E187" s="141"/>
      <c r="F187" s="141"/>
      <c r="G187" s="141"/>
      <c r="H187" s="141"/>
      <c r="I187" s="141"/>
      <c r="J187" s="141"/>
      <c r="K187" s="141"/>
      <c r="L187" s="141"/>
      <c r="M187" s="141"/>
      <c r="N187" s="141"/>
      <c r="O187" s="141"/>
      <c r="P187" s="141"/>
      <c r="Q187" s="141"/>
      <c r="R187" s="141"/>
      <c r="S187" s="141"/>
      <c r="T187" s="141"/>
    </row>
    <row r="188" spans="1:20" x14ac:dyDescent="0.3">
      <c r="A188" s="141"/>
      <c r="B188" s="141"/>
      <c r="C188" s="141"/>
      <c r="D188" s="141"/>
      <c r="E188" s="141"/>
      <c r="F188" s="141"/>
      <c r="G188" s="141"/>
      <c r="H188" s="141"/>
      <c r="I188" s="141"/>
      <c r="J188" s="141"/>
      <c r="K188" s="141"/>
      <c r="L188" s="141"/>
      <c r="M188" s="141"/>
      <c r="N188" s="141"/>
      <c r="O188" s="141"/>
      <c r="P188" s="141"/>
      <c r="Q188" s="141"/>
      <c r="R188" s="141"/>
      <c r="S188" s="141"/>
      <c r="T188" s="141"/>
    </row>
    <row r="189" spans="1:20" x14ac:dyDescent="0.3">
      <c r="A189" s="141"/>
      <c r="B189" s="141"/>
      <c r="C189" s="141"/>
      <c r="D189" s="141"/>
      <c r="E189" s="141"/>
      <c r="F189" s="141"/>
      <c r="G189" s="141"/>
      <c r="H189" s="141"/>
      <c r="I189" s="141"/>
      <c r="J189" s="141"/>
      <c r="K189" s="141"/>
      <c r="L189" s="141"/>
      <c r="M189" s="141"/>
      <c r="N189" s="141"/>
      <c r="O189" s="141"/>
      <c r="P189" s="141"/>
      <c r="Q189" s="141"/>
      <c r="R189" s="141"/>
      <c r="S189" s="141"/>
      <c r="T189" s="141"/>
    </row>
    <row r="190" spans="1:20" x14ac:dyDescent="0.3">
      <c r="A190" s="141"/>
      <c r="B190" s="141"/>
      <c r="C190" s="141"/>
      <c r="D190" s="141"/>
      <c r="E190" s="141"/>
      <c r="F190" s="141"/>
      <c r="G190" s="141"/>
      <c r="H190" s="141"/>
      <c r="I190" s="141"/>
      <c r="J190" s="141"/>
      <c r="K190" s="141"/>
      <c r="L190" s="141"/>
      <c r="M190" s="141"/>
      <c r="N190" s="141"/>
      <c r="O190" s="141"/>
      <c r="P190" s="141"/>
      <c r="Q190" s="141"/>
      <c r="R190" s="141"/>
      <c r="S190" s="141"/>
      <c r="T190" s="141"/>
    </row>
    <row r="191" spans="1:20" x14ac:dyDescent="0.3">
      <c r="A191" s="141"/>
      <c r="B191" s="141"/>
      <c r="C191" s="141"/>
      <c r="D191" s="141"/>
      <c r="E191" s="141"/>
      <c r="F191" s="141"/>
      <c r="G191" s="141"/>
      <c r="H191" s="141"/>
      <c r="I191" s="141"/>
      <c r="J191" s="141"/>
      <c r="K191" s="141"/>
      <c r="L191" s="141"/>
      <c r="M191" s="141"/>
      <c r="N191" s="141"/>
      <c r="O191" s="141"/>
      <c r="P191" s="141"/>
      <c r="Q191" s="141"/>
      <c r="R191" s="141"/>
      <c r="S191" s="141"/>
      <c r="T191" s="141"/>
    </row>
    <row r="192" spans="1:20" x14ac:dyDescent="0.3">
      <c r="A192" s="141"/>
      <c r="B192" s="143" t="str">
        <f>B25</f>
        <v>Herstelle</v>
      </c>
      <c r="C192" s="141"/>
      <c r="D192" s="141"/>
      <c r="E192" s="141"/>
      <c r="F192" s="141"/>
      <c r="G192" s="141"/>
      <c r="H192" s="141"/>
      <c r="I192" s="141"/>
      <c r="J192" s="141"/>
      <c r="K192" s="141"/>
      <c r="L192" s="141"/>
      <c r="M192" s="141"/>
      <c r="N192" s="141"/>
      <c r="O192" s="141"/>
      <c r="P192" s="141"/>
      <c r="Q192" s="141"/>
      <c r="R192" s="141"/>
      <c r="S192" s="141"/>
      <c r="T192" s="141"/>
    </row>
    <row r="193" spans="1:20" x14ac:dyDescent="0.3">
      <c r="A193" s="141"/>
      <c r="B193" s="145"/>
      <c r="C193" s="145"/>
      <c r="D193" s="145" t="s">
        <v>6</v>
      </c>
      <c r="E193" s="145" t="s">
        <v>7</v>
      </c>
      <c r="F193" s="145" t="s">
        <v>60</v>
      </c>
      <c r="G193" s="145" t="s">
        <v>81</v>
      </c>
      <c r="H193" s="145"/>
      <c r="I193" s="141"/>
      <c r="J193" s="141"/>
      <c r="K193" s="141"/>
      <c r="L193" s="141"/>
      <c r="M193" s="141"/>
      <c r="N193" s="141"/>
      <c r="O193" s="141"/>
      <c r="P193" s="141"/>
      <c r="Q193" s="141"/>
      <c r="R193" s="141"/>
      <c r="S193" s="141"/>
      <c r="T193" s="141"/>
    </row>
    <row r="194" spans="1:20" x14ac:dyDescent="0.3">
      <c r="A194" s="141"/>
      <c r="B194" s="169" t="s">
        <v>149</v>
      </c>
      <c r="C194" s="170"/>
      <c r="D194" s="146">
        <f>I25</f>
        <v>0.63461538461538458</v>
      </c>
      <c r="E194" s="146">
        <f>L25</f>
        <v>0.16346153846153846</v>
      </c>
      <c r="F194" s="146">
        <f>O25</f>
        <v>4.807692307692308E-2</v>
      </c>
      <c r="G194" s="146">
        <f>R25</f>
        <v>0.15384615384615385</v>
      </c>
      <c r="H194" s="146"/>
      <c r="I194" s="141"/>
      <c r="J194" s="141"/>
      <c r="K194" s="141"/>
      <c r="L194" s="141"/>
      <c r="M194" s="141"/>
      <c r="N194" s="141"/>
      <c r="O194" s="141"/>
      <c r="P194" s="141"/>
      <c r="Q194" s="141"/>
      <c r="R194" s="141"/>
      <c r="S194" s="141"/>
      <c r="T194" s="141"/>
    </row>
    <row r="195" spans="1:20" x14ac:dyDescent="0.3">
      <c r="A195" s="141"/>
      <c r="B195" s="169" t="s">
        <v>150</v>
      </c>
      <c r="C195" s="170"/>
      <c r="D195" s="146">
        <f>J25</f>
        <v>1.9603278077854336E-2</v>
      </c>
      <c r="E195" s="146">
        <f>M25</f>
        <v>-4.2349599552989392E-2</v>
      </c>
      <c r="F195" s="146">
        <f>P25</f>
        <v>4.4933879679642449E-3</v>
      </c>
      <c r="G195" s="146">
        <f>S25</f>
        <v>1.8252933507170804E-2</v>
      </c>
      <c r="H195" s="141"/>
      <c r="I195" s="141"/>
      <c r="J195" s="141"/>
      <c r="K195" s="141"/>
      <c r="L195" s="141"/>
      <c r="M195" s="141"/>
      <c r="N195" s="141"/>
      <c r="O195" s="141"/>
      <c r="P195" s="141"/>
      <c r="Q195" s="141"/>
      <c r="R195" s="141"/>
      <c r="S195" s="141"/>
      <c r="T195" s="141"/>
    </row>
    <row r="196" spans="1:20" x14ac:dyDescent="0.3">
      <c r="A196" s="141"/>
      <c r="B196" s="141"/>
      <c r="C196" s="141"/>
      <c r="D196" s="141"/>
      <c r="E196" s="141"/>
      <c r="F196" s="141"/>
      <c r="G196" s="141"/>
      <c r="H196" s="141"/>
      <c r="I196" s="141"/>
      <c r="J196" s="141"/>
      <c r="K196" s="141"/>
      <c r="L196" s="141"/>
      <c r="M196" s="141"/>
      <c r="N196" s="141"/>
      <c r="O196" s="141"/>
      <c r="P196" s="141"/>
      <c r="Q196" s="141"/>
      <c r="R196" s="141"/>
      <c r="S196" s="141"/>
      <c r="T196" s="141"/>
    </row>
    <row r="197" spans="1:20" x14ac:dyDescent="0.3">
      <c r="A197" s="141"/>
      <c r="B197" s="141"/>
      <c r="C197" s="141"/>
      <c r="D197" s="141"/>
      <c r="E197" s="141"/>
      <c r="F197" s="141"/>
      <c r="G197" s="141"/>
      <c r="H197" s="141"/>
      <c r="I197" s="141"/>
      <c r="J197" s="141"/>
      <c r="K197" s="141"/>
      <c r="L197" s="141"/>
      <c r="M197" s="141"/>
      <c r="N197" s="141"/>
      <c r="O197" s="141"/>
      <c r="P197" s="141"/>
      <c r="Q197" s="141"/>
      <c r="R197" s="141"/>
      <c r="S197" s="141"/>
      <c r="T197" s="141"/>
    </row>
    <row r="198" spans="1:20" x14ac:dyDescent="0.3">
      <c r="A198" s="141"/>
      <c r="B198" s="141"/>
      <c r="C198" s="141"/>
      <c r="D198" s="141"/>
      <c r="E198" s="141"/>
      <c r="F198" s="141"/>
      <c r="G198" s="141"/>
      <c r="H198" s="141"/>
      <c r="I198" s="141"/>
      <c r="J198" s="141"/>
      <c r="K198" s="141"/>
      <c r="L198" s="141"/>
      <c r="M198" s="141"/>
      <c r="N198" s="141"/>
      <c r="O198" s="141"/>
      <c r="P198" s="141"/>
      <c r="Q198" s="141"/>
      <c r="R198" s="141"/>
      <c r="S198" s="141"/>
      <c r="T198" s="141"/>
    </row>
    <row r="199" spans="1:20" x14ac:dyDescent="0.3">
      <c r="A199" s="141"/>
      <c r="B199" s="141"/>
      <c r="C199" s="141"/>
      <c r="D199" s="141"/>
      <c r="E199" s="141"/>
      <c r="F199" s="141"/>
      <c r="G199" s="141"/>
      <c r="H199" s="141"/>
      <c r="I199" s="141"/>
      <c r="J199" s="141"/>
      <c r="K199" s="141"/>
      <c r="L199" s="141"/>
      <c r="M199" s="141"/>
      <c r="N199" s="141"/>
      <c r="O199" s="141"/>
      <c r="P199" s="141"/>
      <c r="Q199" s="141"/>
      <c r="R199" s="141"/>
      <c r="S199" s="141"/>
      <c r="T199" s="141"/>
    </row>
    <row r="200" spans="1:20" x14ac:dyDescent="0.3">
      <c r="A200" s="141"/>
      <c r="B200" s="141"/>
      <c r="C200" s="141"/>
      <c r="D200" s="141"/>
      <c r="E200" s="141"/>
      <c r="F200" s="141"/>
      <c r="G200" s="141"/>
      <c r="H200" s="141"/>
      <c r="I200" s="141"/>
      <c r="J200" s="141"/>
      <c r="K200" s="141"/>
      <c r="L200" s="141"/>
      <c r="M200" s="141"/>
      <c r="N200" s="141"/>
      <c r="O200" s="141"/>
      <c r="P200" s="141"/>
      <c r="Q200" s="141"/>
      <c r="R200" s="141"/>
      <c r="S200" s="141"/>
      <c r="T200" s="141"/>
    </row>
    <row r="201" spans="1:20" x14ac:dyDescent="0.3">
      <c r="A201" s="141"/>
      <c r="B201" s="141"/>
      <c r="C201" s="141"/>
      <c r="D201" s="141"/>
      <c r="E201" s="141"/>
      <c r="F201" s="141"/>
      <c r="G201" s="141"/>
      <c r="H201" s="141"/>
      <c r="I201" s="141"/>
      <c r="J201" s="141"/>
      <c r="K201" s="141"/>
      <c r="L201" s="141"/>
      <c r="M201" s="141"/>
      <c r="N201" s="141"/>
      <c r="O201" s="141"/>
      <c r="P201" s="141"/>
      <c r="Q201" s="141"/>
      <c r="R201" s="141"/>
      <c r="S201" s="141"/>
      <c r="T201" s="141"/>
    </row>
    <row r="202" spans="1:20" x14ac:dyDescent="0.3">
      <c r="A202" s="141"/>
      <c r="B202" s="141"/>
      <c r="C202" s="141"/>
      <c r="D202" s="141"/>
      <c r="E202" s="141"/>
      <c r="F202" s="141"/>
      <c r="G202" s="141"/>
      <c r="H202" s="141"/>
      <c r="I202" s="141"/>
      <c r="J202" s="141"/>
      <c r="K202" s="141"/>
      <c r="L202" s="141"/>
      <c r="M202" s="141"/>
      <c r="N202" s="141"/>
      <c r="O202" s="141"/>
      <c r="P202" s="141"/>
      <c r="Q202" s="141"/>
      <c r="R202" s="141"/>
      <c r="S202" s="141"/>
      <c r="T202" s="141"/>
    </row>
    <row r="203" spans="1:20" x14ac:dyDescent="0.3">
      <c r="A203" s="141"/>
      <c r="B203" s="141"/>
      <c r="C203" s="141"/>
      <c r="D203" s="141"/>
      <c r="E203" s="141"/>
      <c r="F203" s="141"/>
      <c r="G203" s="141"/>
      <c r="H203" s="141"/>
      <c r="I203" s="141"/>
      <c r="J203" s="141"/>
      <c r="K203" s="141"/>
      <c r="L203" s="141"/>
      <c r="M203" s="141"/>
      <c r="N203" s="141"/>
      <c r="O203" s="141"/>
      <c r="P203" s="141"/>
      <c r="Q203" s="141"/>
      <c r="R203" s="141"/>
      <c r="S203" s="141"/>
      <c r="T203" s="141"/>
    </row>
    <row r="204" spans="1:20" x14ac:dyDescent="0.3">
      <c r="A204" s="141"/>
      <c r="B204" s="141"/>
      <c r="C204" s="141"/>
      <c r="D204" s="141"/>
      <c r="E204" s="141"/>
      <c r="F204" s="141"/>
      <c r="G204" s="141"/>
      <c r="H204" s="141"/>
      <c r="I204" s="141"/>
      <c r="J204" s="141"/>
      <c r="K204" s="141"/>
      <c r="L204" s="141"/>
      <c r="M204" s="141"/>
      <c r="N204" s="141"/>
      <c r="O204" s="141"/>
      <c r="P204" s="141"/>
      <c r="Q204" s="141"/>
      <c r="R204" s="141"/>
      <c r="S204" s="141"/>
      <c r="T204" s="141"/>
    </row>
    <row r="205" spans="1:20" x14ac:dyDescent="0.3">
      <c r="A205" s="141"/>
      <c r="B205" s="141"/>
      <c r="C205" s="141"/>
      <c r="D205" s="141"/>
      <c r="E205" s="141"/>
      <c r="F205" s="141"/>
      <c r="G205" s="141"/>
      <c r="H205" s="141"/>
      <c r="I205" s="141"/>
      <c r="J205" s="141"/>
      <c r="K205" s="141"/>
      <c r="L205" s="141"/>
      <c r="M205" s="141"/>
      <c r="N205" s="141"/>
      <c r="O205" s="141"/>
      <c r="P205" s="141"/>
      <c r="Q205" s="141"/>
      <c r="R205" s="141"/>
      <c r="S205" s="141"/>
      <c r="T205" s="141"/>
    </row>
    <row r="206" spans="1:20" x14ac:dyDescent="0.3">
      <c r="A206" s="141"/>
      <c r="B206" s="141"/>
      <c r="C206" s="141"/>
      <c r="D206" s="141"/>
      <c r="E206" s="141"/>
      <c r="F206" s="141"/>
      <c r="G206" s="141"/>
      <c r="H206" s="141"/>
      <c r="I206" s="141"/>
      <c r="J206" s="141"/>
      <c r="K206" s="141"/>
      <c r="L206" s="141"/>
      <c r="M206" s="141"/>
      <c r="N206" s="141"/>
      <c r="O206" s="141"/>
      <c r="P206" s="141"/>
      <c r="Q206" s="141"/>
      <c r="R206" s="141"/>
      <c r="S206" s="141"/>
      <c r="T206" s="141"/>
    </row>
    <row r="207" spans="1:20" x14ac:dyDescent="0.3">
      <c r="A207" s="141"/>
      <c r="B207" s="141"/>
      <c r="C207" s="141"/>
      <c r="D207" s="141"/>
      <c r="E207" s="141"/>
      <c r="F207" s="141"/>
      <c r="G207" s="141"/>
      <c r="H207" s="141"/>
      <c r="I207" s="141"/>
      <c r="J207" s="141"/>
      <c r="K207" s="141"/>
      <c r="L207" s="141"/>
      <c r="M207" s="141"/>
      <c r="N207" s="141"/>
      <c r="O207" s="141"/>
      <c r="P207" s="141"/>
      <c r="Q207" s="141"/>
      <c r="R207" s="141"/>
      <c r="S207" s="141"/>
      <c r="T207" s="141"/>
    </row>
    <row r="208" spans="1:20" x14ac:dyDescent="0.3">
      <c r="A208" s="141"/>
      <c r="B208" s="141"/>
      <c r="C208" s="141"/>
      <c r="D208" s="141"/>
      <c r="E208" s="141"/>
      <c r="F208" s="141"/>
      <c r="G208" s="141"/>
      <c r="H208" s="141"/>
      <c r="I208" s="141"/>
      <c r="J208" s="141"/>
      <c r="K208" s="141"/>
      <c r="L208" s="141"/>
      <c r="M208" s="141"/>
      <c r="N208" s="141"/>
      <c r="O208" s="141"/>
      <c r="P208" s="141"/>
      <c r="Q208" s="141"/>
      <c r="R208" s="141"/>
      <c r="S208" s="141"/>
      <c r="T208" s="141"/>
    </row>
    <row r="209" spans="1:20" x14ac:dyDescent="0.3">
      <c r="A209" s="141"/>
      <c r="B209" s="141"/>
      <c r="C209" s="141"/>
      <c r="D209" s="141"/>
      <c r="E209" s="141"/>
      <c r="F209" s="141"/>
      <c r="G209" s="141"/>
      <c r="H209" s="141"/>
      <c r="I209" s="141"/>
      <c r="J209" s="141"/>
      <c r="K209" s="141"/>
      <c r="L209" s="141"/>
      <c r="M209" s="141"/>
      <c r="N209" s="141"/>
      <c r="O209" s="141"/>
      <c r="P209" s="141"/>
      <c r="Q209" s="141"/>
      <c r="R209" s="141"/>
      <c r="S209" s="141"/>
      <c r="T209" s="141"/>
    </row>
    <row r="210" spans="1:20" x14ac:dyDescent="0.3">
      <c r="A210" s="141"/>
      <c r="B210" s="143" t="str">
        <f>B26</f>
        <v>Wehrden</v>
      </c>
      <c r="C210" s="141"/>
      <c r="D210" s="141"/>
      <c r="E210" s="141"/>
      <c r="F210" s="141"/>
      <c r="G210" s="141"/>
      <c r="H210" s="141"/>
      <c r="I210" s="141"/>
      <c r="J210" s="141"/>
      <c r="K210" s="141"/>
      <c r="L210" s="141"/>
      <c r="M210" s="141"/>
      <c r="N210" s="141"/>
      <c r="O210" s="141"/>
      <c r="P210" s="141"/>
      <c r="Q210" s="141"/>
      <c r="R210" s="141"/>
      <c r="S210" s="141"/>
      <c r="T210" s="141"/>
    </row>
    <row r="211" spans="1:20" x14ac:dyDescent="0.3">
      <c r="A211" s="141"/>
      <c r="B211" s="145"/>
      <c r="C211" s="145"/>
      <c r="D211" s="145" t="s">
        <v>6</v>
      </c>
      <c r="E211" s="145" t="s">
        <v>7</v>
      </c>
      <c r="F211" s="145" t="s">
        <v>60</v>
      </c>
      <c r="G211" s="145" t="s">
        <v>81</v>
      </c>
      <c r="H211" s="145"/>
      <c r="I211" s="141"/>
      <c r="J211" s="141"/>
      <c r="K211" s="141"/>
      <c r="L211" s="141"/>
      <c r="M211" s="141"/>
      <c r="N211" s="141"/>
      <c r="O211" s="141"/>
      <c r="P211" s="141"/>
      <c r="Q211" s="141"/>
      <c r="R211" s="141"/>
      <c r="S211" s="141"/>
      <c r="T211" s="141"/>
    </row>
    <row r="212" spans="1:20" x14ac:dyDescent="0.3">
      <c r="A212" s="141"/>
      <c r="B212" s="169" t="s">
        <v>153</v>
      </c>
      <c r="C212" s="170"/>
      <c r="D212" s="146">
        <f>I26</f>
        <v>0.73364485981308414</v>
      </c>
      <c r="E212" s="146">
        <f>L26</f>
        <v>0.11682242990654206</v>
      </c>
      <c r="F212" s="146">
        <f>O26</f>
        <v>3.0373831775700934E-2</v>
      </c>
      <c r="G212" s="146">
        <f>R26</f>
        <v>0.1191588785046729</v>
      </c>
      <c r="H212" s="146"/>
      <c r="I212" s="141"/>
      <c r="J212" s="141"/>
      <c r="K212" s="141"/>
      <c r="L212" s="141"/>
      <c r="M212" s="141"/>
      <c r="N212" s="141"/>
      <c r="O212" s="141"/>
      <c r="P212" s="141"/>
      <c r="Q212" s="141"/>
      <c r="R212" s="141"/>
      <c r="S212" s="141"/>
      <c r="T212" s="141"/>
    </row>
    <row r="213" spans="1:20" x14ac:dyDescent="0.3">
      <c r="A213" s="141"/>
      <c r="B213" s="169" t="s">
        <v>154</v>
      </c>
      <c r="C213" s="170"/>
      <c r="D213" s="146">
        <f>J26</f>
        <v>5.6970494917010228E-2</v>
      </c>
      <c r="E213" s="146">
        <f>M26</f>
        <v>-4.0221450001079198E-2</v>
      </c>
      <c r="F213" s="146">
        <f>P26</f>
        <v>-2.7362888778571581E-2</v>
      </c>
      <c r="G213" s="146">
        <f>S26</f>
        <v>1.0613843862640568E-2</v>
      </c>
      <c r="H213" s="141"/>
      <c r="I213" s="141"/>
      <c r="J213" s="141"/>
      <c r="K213" s="141"/>
      <c r="L213" s="141"/>
      <c r="M213" s="141"/>
      <c r="N213" s="141"/>
      <c r="O213" s="141"/>
      <c r="P213" s="141"/>
      <c r="Q213" s="141"/>
      <c r="R213" s="141"/>
      <c r="S213" s="141"/>
      <c r="T213" s="141"/>
    </row>
    <row r="214" spans="1:20" x14ac:dyDescent="0.3">
      <c r="A214" s="141"/>
      <c r="B214" s="141"/>
      <c r="C214" s="141"/>
      <c r="D214" s="141"/>
      <c r="E214" s="141"/>
      <c r="F214" s="141"/>
      <c r="G214" s="141"/>
      <c r="H214" s="141"/>
      <c r="I214" s="141"/>
      <c r="J214" s="141"/>
      <c r="K214" s="141"/>
      <c r="L214" s="141"/>
      <c r="M214" s="141"/>
      <c r="N214" s="141"/>
      <c r="O214" s="141"/>
      <c r="P214" s="141"/>
      <c r="Q214" s="141"/>
      <c r="R214" s="141"/>
      <c r="S214" s="141"/>
      <c r="T214" s="141"/>
    </row>
    <row r="215" spans="1:20" x14ac:dyDescent="0.3">
      <c r="A215" s="141"/>
      <c r="B215" s="141"/>
      <c r="C215" s="141"/>
      <c r="D215" s="141"/>
      <c r="E215" s="141"/>
      <c r="F215" s="141"/>
      <c r="G215" s="141"/>
      <c r="H215" s="141"/>
      <c r="I215" s="141"/>
      <c r="J215" s="141"/>
      <c r="K215" s="141"/>
      <c r="L215" s="141"/>
      <c r="M215" s="141"/>
      <c r="N215" s="141"/>
      <c r="O215" s="141"/>
      <c r="P215" s="141"/>
      <c r="Q215" s="141"/>
      <c r="R215" s="141"/>
      <c r="S215" s="141"/>
      <c r="T215" s="141"/>
    </row>
    <row r="216" spans="1:20" x14ac:dyDescent="0.3">
      <c r="A216" s="141"/>
      <c r="B216" s="141"/>
      <c r="C216" s="141"/>
      <c r="D216" s="141"/>
      <c r="E216" s="141"/>
      <c r="F216" s="141"/>
      <c r="G216" s="141"/>
      <c r="H216" s="141"/>
      <c r="I216" s="141"/>
      <c r="J216" s="141"/>
      <c r="K216" s="141"/>
      <c r="L216" s="141"/>
      <c r="M216" s="141"/>
      <c r="N216" s="141"/>
      <c r="O216" s="141"/>
      <c r="P216" s="141"/>
      <c r="Q216" s="141"/>
      <c r="R216" s="141"/>
      <c r="S216" s="141"/>
      <c r="T216" s="141"/>
    </row>
    <row r="217" spans="1:20" x14ac:dyDescent="0.3">
      <c r="A217" s="141"/>
      <c r="B217" s="141"/>
      <c r="C217" s="141"/>
      <c r="D217" s="141"/>
      <c r="E217" s="141"/>
      <c r="F217" s="141"/>
      <c r="G217" s="141"/>
      <c r="H217" s="141"/>
      <c r="I217" s="141"/>
      <c r="J217" s="141"/>
      <c r="K217" s="141"/>
      <c r="L217" s="141"/>
      <c r="M217" s="141"/>
      <c r="N217" s="141"/>
      <c r="O217" s="141"/>
      <c r="P217" s="141"/>
      <c r="Q217" s="141"/>
      <c r="R217" s="141"/>
      <c r="S217" s="141"/>
      <c r="T217" s="141"/>
    </row>
    <row r="218" spans="1:20" x14ac:dyDescent="0.3">
      <c r="A218" s="141"/>
      <c r="B218" s="141"/>
      <c r="C218" s="141"/>
      <c r="D218" s="141"/>
      <c r="E218" s="141"/>
      <c r="F218" s="141"/>
      <c r="G218" s="141"/>
      <c r="H218" s="141"/>
      <c r="I218" s="141"/>
      <c r="J218" s="141"/>
      <c r="K218" s="141"/>
      <c r="L218" s="141"/>
      <c r="M218" s="141"/>
      <c r="N218" s="141"/>
      <c r="O218" s="141"/>
      <c r="P218" s="141"/>
      <c r="Q218" s="141"/>
      <c r="R218" s="141"/>
      <c r="S218" s="141"/>
      <c r="T218" s="141"/>
    </row>
    <row r="219" spans="1:20" x14ac:dyDescent="0.3">
      <c r="A219" s="141"/>
      <c r="B219" s="141"/>
      <c r="C219" s="141"/>
      <c r="D219" s="141"/>
      <c r="E219" s="141"/>
      <c r="F219" s="141"/>
      <c r="G219" s="141"/>
      <c r="H219" s="141"/>
      <c r="I219" s="141"/>
      <c r="J219" s="141"/>
      <c r="K219" s="141"/>
      <c r="L219" s="141"/>
      <c r="M219" s="141"/>
      <c r="N219" s="141"/>
      <c r="O219" s="141"/>
      <c r="P219" s="141"/>
      <c r="Q219" s="141"/>
      <c r="R219" s="141"/>
      <c r="S219" s="141"/>
      <c r="T219" s="141"/>
    </row>
    <row r="220" spans="1:20" x14ac:dyDescent="0.3">
      <c r="A220" s="141"/>
      <c r="B220" s="141"/>
      <c r="C220" s="141"/>
      <c r="D220" s="141"/>
      <c r="E220" s="141"/>
      <c r="F220" s="141"/>
      <c r="G220" s="141"/>
      <c r="H220" s="141"/>
      <c r="I220" s="141"/>
      <c r="J220" s="141"/>
      <c r="K220" s="141"/>
      <c r="L220" s="141"/>
      <c r="M220" s="141"/>
      <c r="N220" s="141"/>
      <c r="O220" s="141"/>
      <c r="P220" s="141"/>
      <c r="Q220" s="141"/>
      <c r="R220" s="141"/>
      <c r="S220" s="141"/>
      <c r="T220" s="141"/>
    </row>
    <row r="221" spans="1:20" x14ac:dyDescent="0.3">
      <c r="A221" s="141"/>
      <c r="B221" s="141"/>
      <c r="C221" s="141"/>
      <c r="D221" s="141"/>
      <c r="E221" s="141"/>
      <c r="F221" s="141"/>
      <c r="G221" s="141"/>
      <c r="H221" s="141"/>
      <c r="I221" s="141"/>
      <c r="J221" s="141"/>
      <c r="K221" s="141"/>
      <c r="L221" s="141"/>
      <c r="M221" s="141"/>
      <c r="N221" s="141"/>
      <c r="O221" s="141"/>
      <c r="P221" s="141"/>
      <c r="Q221" s="141"/>
      <c r="R221" s="141"/>
      <c r="S221" s="141"/>
      <c r="T221" s="141"/>
    </row>
    <row r="222" spans="1:20" x14ac:dyDescent="0.3">
      <c r="A222" s="141"/>
      <c r="B222" s="141"/>
      <c r="C222" s="141"/>
      <c r="D222" s="141"/>
      <c r="E222" s="141"/>
      <c r="F222" s="141"/>
      <c r="G222" s="141"/>
      <c r="H222" s="141"/>
      <c r="I222" s="141"/>
      <c r="J222" s="141"/>
      <c r="K222" s="141"/>
      <c r="L222" s="141"/>
      <c r="M222" s="141"/>
      <c r="N222" s="141"/>
      <c r="O222" s="141"/>
      <c r="P222" s="141"/>
      <c r="Q222" s="141"/>
      <c r="R222" s="141"/>
      <c r="S222" s="141"/>
      <c r="T222" s="141"/>
    </row>
    <row r="223" spans="1:20" x14ac:dyDescent="0.3">
      <c r="A223" s="141"/>
      <c r="B223" s="141"/>
      <c r="C223" s="141"/>
      <c r="D223" s="141"/>
      <c r="E223" s="141"/>
      <c r="F223" s="141"/>
      <c r="G223" s="141"/>
      <c r="H223" s="141"/>
      <c r="I223" s="141"/>
      <c r="J223" s="141"/>
      <c r="K223" s="141"/>
      <c r="L223" s="141"/>
      <c r="M223" s="141"/>
      <c r="N223" s="141"/>
      <c r="O223" s="141"/>
      <c r="P223" s="141"/>
      <c r="Q223" s="141"/>
      <c r="R223" s="141"/>
      <c r="S223" s="141"/>
      <c r="T223" s="141"/>
    </row>
    <row r="224" spans="1:20" x14ac:dyDescent="0.3">
      <c r="A224" s="141"/>
      <c r="B224" s="141"/>
      <c r="C224" s="141"/>
      <c r="D224" s="141"/>
      <c r="E224" s="141"/>
      <c r="F224" s="141"/>
      <c r="G224" s="141"/>
      <c r="H224" s="141"/>
      <c r="I224" s="141"/>
      <c r="J224" s="141"/>
      <c r="K224" s="141"/>
      <c r="L224" s="141"/>
      <c r="M224" s="141"/>
      <c r="N224" s="141"/>
      <c r="O224" s="141"/>
      <c r="P224" s="141"/>
      <c r="Q224" s="141"/>
      <c r="R224" s="141"/>
      <c r="S224" s="141"/>
      <c r="T224" s="141"/>
    </row>
    <row r="225" spans="1:20" x14ac:dyDescent="0.3">
      <c r="A225" s="141"/>
      <c r="B225" s="141"/>
      <c r="C225" s="141"/>
      <c r="D225" s="141"/>
      <c r="E225" s="141"/>
      <c r="F225" s="141"/>
      <c r="G225" s="141"/>
      <c r="H225" s="141"/>
      <c r="I225" s="141"/>
      <c r="J225" s="141"/>
      <c r="K225" s="141"/>
      <c r="L225" s="141"/>
      <c r="M225" s="141"/>
      <c r="N225" s="141"/>
      <c r="O225" s="141"/>
      <c r="P225" s="141"/>
      <c r="Q225" s="141"/>
      <c r="R225" s="141"/>
      <c r="S225" s="141"/>
      <c r="T225" s="141"/>
    </row>
    <row r="226" spans="1:20" x14ac:dyDescent="0.3">
      <c r="A226" s="141"/>
      <c r="B226" s="141"/>
      <c r="C226" s="141"/>
      <c r="D226" s="141"/>
      <c r="E226" s="141"/>
      <c r="F226" s="141"/>
      <c r="G226" s="141"/>
      <c r="H226" s="141"/>
      <c r="I226" s="141"/>
      <c r="J226" s="141"/>
      <c r="K226" s="141"/>
      <c r="L226" s="141"/>
      <c r="M226" s="141"/>
      <c r="N226" s="141"/>
      <c r="O226" s="141"/>
      <c r="P226" s="141"/>
      <c r="Q226" s="141"/>
      <c r="R226" s="141"/>
      <c r="S226" s="141"/>
      <c r="T226" s="141"/>
    </row>
    <row r="227" spans="1:20" x14ac:dyDescent="0.3">
      <c r="A227" s="141"/>
      <c r="B227" s="141"/>
      <c r="C227" s="141"/>
      <c r="D227" s="141"/>
      <c r="E227" s="141"/>
      <c r="F227" s="141"/>
      <c r="G227" s="141"/>
      <c r="H227" s="141"/>
      <c r="I227" s="141"/>
      <c r="J227" s="141"/>
      <c r="K227" s="141"/>
      <c r="L227" s="141"/>
      <c r="M227" s="141"/>
      <c r="N227" s="141"/>
      <c r="O227" s="141"/>
      <c r="P227" s="141"/>
      <c r="Q227" s="141"/>
      <c r="R227" s="141"/>
      <c r="S227" s="141"/>
      <c r="T227" s="141"/>
    </row>
    <row r="228" spans="1:20" x14ac:dyDescent="0.3">
      <c r="A228" s="141"/>
      <c r="B228" s="143" t="str">
        <f>B27</f>
        <v>Würgassen</v>
      </c>
      <c r="C228" s="141"/>
      <c r="D228" s="141"/>
      <c r="E228" s="141"/>
      <c r="F228" s="141"/>
      <c r="G228" s="141"/>
      <c r="H228" s="141"/>
      <c r="I228" s="141"/>
      <c r="J228" s="141"/>
      <c r="K228" s="141"/>
      <c r="L228" s="141"/>
      <c r="M228" s="141"/>
      <c r="N228" s="141"/>
      <c r="O228" s="141"/>
      <c r="P228" s="141"/>
      <c r="Q228" s="141"/>
      <c r="R228" s="141"/>
      <c r="S228" s="141"/>
      <c r="T228" s="141"/>
    </row>
    <row r="229" spans="1:20" x14ac:dyDescent="0.3">
      <c r="A229" s="141"/>
      <c r="B229" s="145"/>
      <c r="C229" s="145"/>
      <c r="D229" s="145" t="s">
        <v>6</v>
      </c>
      <c r="E229" s="145" t="s">
        <v>7</v>
      </c>
      <c r="F229" s="145" t="s">
        <v>60</v>
      </c>
      <c r="G229" s="145" t="s">
        <v>81</v>
      </c>
      <c r="H229" s="145"/>
      <c r="I229" s="141"/>
      <c r="J229" s="141"/>
      <c r="K229" s="141"/>
      <c r="L229" s="141"/>
      <c r="M229" s="141"/>
      <c r="N229" s="141"/>
      <c r="O229" s="141"/>
      <c r="P229" s="141"/>
      <c r="Q229" s="141"/>
      <c r="R229" s="141"/>
      <c r="S229" s="141"/>
      <c r="T229" s="141"/>
    </row>
    <row r="230" spans="1:20" x14ac:dyDescent="0.3">
      <c r="A230" s="141"/>
      <c r="B230" s="169" t="s">
        <v>155</v>
      </c>
      <c r="C230" s="170"/>
      <c r="D230" s="146">
        <f>I27</f>
        <v>0.54500000000000004</v>
      </c>
      <c r="E230" s="146">
        <f>L27</f>
        <v>0.15</v>
      </c>
      <c r="F230" s="146">
        <f>O27</f>
        <v>0.13750000000000001</v>
      </c>
      <c r="G230" s="146">
        <f>R27</f>
        <v>0.16750000000000001</v>
      </c>
      <c r="H230" s="146"/>
      <c r="I230" s="141"/>
      <c r="J230" s="141"/>
      <c r="K230" s="141"/>
      <c r="L230" s="141"/>
      <c r="M230" s="141"/>
      <c r="N230" s="141"/>
      <c r="O230" s="141"/>
      <c r="P230" s="141"/>
      <c r="Q230" s="141"/>
      <c r="R230" s="141"/>
      <c r="S230" s="141"/>
      <c r="T230" s="141"/>
    </row>
    <row r="231" spans="1:20" x14ac:dyDescent="0.3">
      <c r="A231" s="141"/>
      <c r="B231" s="169" t="s">
        <v>156</v>
      </c>
      <c r="C231" s="170"/>
      <c r="D231" s="146">
        <f>J27</f>
        <v>5.7893982808022937E-2</v>
      </c>
      <c r="E231" s="146">
        <f>M27</f>
        <v>-0.10787965616045844</v>
      </c>
      <c r="F231" s="146">
        <f>P27</f>
        <v>2.8295128939828107E-3</v>
      </c>
      <c r="G231" s="146">
        <f>S27</f>
        <v>4.7156160458452737E-2</v>
      </c>
      <c r="H231" s="141"/>
      <c r="I231" s="141"/>
      <c r="J231" s="141"/>
      <c r="K231" s="141"/>
      <c r="L231" s="141"/>
      <c r="M231" s="141"/>
      <c r="N231" s="141"/>
      <c r="O231" s="141"/>
      <c r="P231" s="141"/>
      <c r="Q231" s="141"/>
      <c r="R231" s="141"/>
      <c r="S231" s="141"/>
      <c r="T231" s="141"/>
    </row>
    <row r="232" spans="1:20" x14ac:dyDescent="0.3">
      <c r="A232" s="141"/>
      <c r="B232" s="141"/>
      <c r="C232" s="141"/>
      <c r="D232" s="141"/>
      <c r="E232" s="141"/>
      <c r="F232" s="141"/>
      <c r="G232" s="141"/>
      <c r="H232" s="141"/>
      <c r="I232" s="141"/>
      <c r="J232" s="141"/>
      <c r="K232" s="141"/>
      <c r="L232" s="141"/>
      <c r="M232" s="141"/>
      <c r="N232" s="141"/>
      <c r="O232" s="141"/>
      <c r="P232" s="141"/>
      <c r="Q232" s="141"/>
      <c r="R232" s="141"/>
      <c r="S232" s="141"/>
      <c r="T232" s="141"/>
    </row>
    <row r="233" spans="1:20" x14ac:dyDescent="0.3">
      <c r="A233" s="141"/>
      <c r="B233" s="141"/>
      <c r="C233" s="141"/>
      <c r="D233" s="141"/>
      <c r="E233" s="141"/>
      <c r="F233" s="141"/>
      <c r="G233" s="141"/>
      <c r="H233" s="141"/>
      <c r="I233" s="141"/>
      <c r="J233" s="141"/>
      <c r="K233" s="141"/>
      <c r="L233" s="141"/>
      <c r="M233" s="141"/>
      <c r="N233" s="141"/>
      <c r="O233" s="141"/>
      <c r="P233" s="141"/>
      <c r="Q233" s="141"/>
      <c r="R233" s="141"/>
      <c r="S233" s="141"/>
      <c r="T233" s="141"/>
    </row>
    <row r="234" spans="1:20" x14ac:dyDescent="0.3">
      <c r="A234" s="141"/>
      <c r="B234" s="141"/>
      <c r="C234" s="141"/>
      <c r="D234" s="141"/>
      <c r="E234" s="141"/>
      <c r="F234" s="141"/>
      <c r="G234" s="141"/>
      <c r="H234" s="141"/>
      <c r="I234" s="141"/>
      <c r="J234" s="141"/>
      <c r="K234" s="141"/>
      <c r="L234" s="141"/>
      <c r="M234" s="141"/>
      <c r="N234" s="141"/>
      <c r="O234" s="141"/>
      <c r="P234" s="141"/>
      <c r="Q234" s="141"/>
      <c r="R234" s="141"/>
      <c r="S234" s="141"/>
      <c r="T234" s="141"/>
    </row>
    <row r="235" spans="1:20" x14ac:dyDescent="0.3">
      <c r="A235" s="141"/>
      <c r="B235" s="141"/>
      <c r="C235" s="141"/>
      <c r="D235" s="141"/>
      <c r="E235" s="141"/>
      <c r="F235" s="141"/>
      <c r="G235" s="141"/>
      <c r="H235" s="141"/>
      <c r="I235" s="141"/>
      <c r="J235" s="141"/>
      <c r="K235" s="141"/>
      <c r="L235" s="141"/>
      <c r="M235" s="141"/>
      <c r="N235" s="141"/>
      <c r="O235" s="141"/>
      <c r="P235" s="141"/>
      <c r="Q235" s="141"/>
      <c r="R235" s="141"/>
      <c r="S235" s="141"/>
      <c r="T235" s="141"/>
    </row>
    <row r="236" spans="1:20" x14ac:dyDescent="0.3">
      <c r="A236" s="141"/>
      <c r="B236" s="141"/>
      <c r="C236" s="141"/>
      <c r="D236" s="141"/>
      <c r="E236" s="141"/>
      <c r="F236" s="141"/>
      <c r="G236" s="141"/>
      <c r="H236" s="141"/>
      <c r="I236" s="141"/>
      <c r="J236" s="141"/>
      <c r="K236" s="141"/>
      <c r="L236" s="141"/>
      <c r="M236" s="141"/>
      <c r="N236" s="141"/>
      <c r="O236" s="141"/>
      <c r="P236" s="141"/>
      <c r="Q236" s="141"/>
      <c r="R236" s="141"/>
      <c r="S236" s="141"/>
      <c r="T236" s="141"/>
    </row>
    <row r="237" spans="1:20" x14ac:dyDescent="0.3">
      <c r="A237" s="141"/>
      <c r="B237" s="141"/>
      <c r="C237" s="141"/>
      <c r="D237" s="141"/>
      <c r="E237" s="141"/>
      <c r="F237" s="141"/>
      <c r="G237" s="141"/>
      <c r="H237" s="141"/>
      <c r="I237" s="141"/>
      <c r="J237" s="141"/>
      <c r="K237" s="141"/>
      <c r="L237" s="141"/>
      <c r="M237" s="141"/>
      <c r="N237" s="141"/>
      <c r="O237" s="141"/>
      <c r="P237" s="141"/>
      <c r="Q237" s="141"/>
      <c r="R237" s="141"/>
      <c r="S237" s="141"/>
      <c r="T237" s="141"/>
    </row>
    <row r="238" spans="1:20" x14ac:dyDescent="0.3">
      <c r="A238" s="141"/>
      <c r="B238" s="141"/>
      <c r="C238" s="141"/>
      <c r="D238" s="141"/>
      <c r="E238" s="141"/>
      <c r="F238" s="141"/>
      <c r="G238" s="141"/>
      <c r="H238" s="141"/>
      <c r="I238" s="141"/>
      <c r="J238" s="141"/>
      <c r="K238" s="141"/>
      <c r="L238" s="141"/>
      <c r="M238" s="141"/>
      <c r="N238" s="141"/>
      <c r="O238" s="141"/>
      <c r="P238" s="141"/>
      <c r="Q238" s="141"/>
      <c r="R238" s="141"/>
      <c r="S238" s="141"/>
      <c r="T238" s="141"/>
    </row>
    <row r="239" spans="1:20" x14ac:dyDescent="0.3">
      <c r="A239" s="141"/>
      <c r="B239" s="141"/>
      <c r="C239" s="141"/>
      <c r="D239" s="141"/>
      <c r="E239" s="141"/>
      <c r="F239" s="141"/>
      <c r="G239" s="141"/>
      <c r="H239" s="141"/>
      <c r="I239" s="141"/>
      <c r="J239" s="141"/>
      <c r="K239" s="141"/>
      <c r="L239" s="141"/>
      <c r="M239" s="141"/>
      <c r="N239" s="141"/>
      <c r="O239" s="141"/>
      <c r="P239" s="141"/>
      <c r="Q239" s="141"/>
      <c r="R239" s="141"/>
      <c r="S239" s="141"/>
      <c r="T239" s="141"/>
    </row>
    <row r="240" spans="1:20" x14ac:dyDescent="0.3">
      <c r="A240" s="141"/>
      <c r="B240" s="141"/>
      <c r="C240" s="141"/>
      <c r="D240" s="141"/>
      <c r="E240" s="141"/>
      <c r="F240" s="141"/>
      <c r="G240" s="141"/>
      <c r="H240" s="141"/>
      <c r="I240" s="141"/>
      <c r="J240" s="141"/>
      <c r="K240" s="141"/>
      <c r="L240" s="141"/>
      <c r="M240" s="141"/>
      <c r="N240" s="141"/>
      <c r="O240" s="141"/>
      <c r="P240" s="141"/>
      <c r="Q240" s="141"/>
      <c r="R240" s="141"/>
      <c r="S240" s="141"/>
      <c r="T240" s="141"/>
    </row>
    <row r="241" spans="1:20" x14ac:dyDescent="0.3">
      <c r="A241" s="141"/>
      <c r="B241" s="141"/>
      <c r="C241" s="141"/>
      <c r="D241" s="141"/>
      <c r="E241" s="141"/>
      <c r="F241" s="141"/>
      <c r="G241" s="141"/>
      <c r="H241" s="141"/>
      <c r="I241" s="141"/>
      <c r="J241" s="141"/>
      <c r="K241" s="141"/>
      <c r="L241" s="141"/>
      <c r="M241" s="141"/>
      <c r="N241" s="141"/>
      <c r="O241" s="141"/>
      <c r="P241" s="141"/>
      <c r="Q241" s="141"/>
      <c r="R241" s="141"/>
      <c r="S241" s="141"/>
      <c r="T241" s="141"/>
    </row>
    <row r="242" spans="1:20" x14ac:dyDescent="0.3">
      <c r="A242" s="141"/>
      <c r="B242" s="141"/>
      <c r="C242" s="141"/>
      <c r="D242" s="141"/>
      <c r="E242" s="141"/>
      <c r="F242" s="141"/>
      <c r="G242" s="141"/>
      <c r="H242" s="141"/>
      <c r="I242" s="141"/>
      <c r="J242" s="141"/>
      <c r="K242" s="141"/>
      <c r="L242" s="141"/>
      <c r="M242" s="141"/>
      <c r="N242" s="141"/>
      <c r="O242" s="141"/>
      <c r="P242" s="141"/>
      <c r="Q242" s="141"/>
      <c r="R242" s="141"/>
      <c r="S242" s="141"/>
      <c r="T242" s="141"/>
    </row>
    <row r="243" spans="1:20" x14ac:dyDescent="0.3">
      <c r="A243" s="141"/>
      <c r="B243" s="141"/>
      <c r="C243" s="141"/>
      <c r="D243" s="141"/>
      <c r="E243" s="141"/>
      <c r="F243" s="141"/>
      <c r="G243" s="141"/>
      <c r="H243" s="141"/>
      <c r="I243" s="141"/>
      <c r="J243" s="141"/>
      <c r="K243" s="141"/>
      <c r="L243" s="141"/>
      <c r="M243" s="141"/>
      <c r="N243" s="141"/>
      <c r="O243" s="141"/>
      <c r="P243" s="141"/>
      <c r="Q243" s="141"/>
      <c r="R243" s="141"/>
      <c r="S243" s="141"/>
      <c r="T243" s="141"/>
    </row>
    <row r="244" spans="1:20" x14ac:dyDescent="0.3">
      <c r="A244" s="141"/>
      <c r="B244" s="141"/>
      <c r="C244" s="141"/>
      <c r="D244" s="141"/>
      <c r="E244" s="141"/>
      <c r="F244" s="141"/>
      <c r="G244" s="141"/>
      <c r="H244" s="141"/>
      <c r="I244" s="141"/>
      <c r="J244" s="141"/>
      <c r="K244" s="141"/>
      <c r="L244" s="141"/>
      <c r="M244" s="141"/>
      <c r="N244" s="141"/>
      <c r="O244" s="141"/>
      <c r="P244" s="141"/>
      <c r="Q244" s="141"/>
      <c r="R244" s="141"/>
      <c r="S244" s="141"/>
      <c r="T244" s="141"/>
    </row>
    <row r="245" spans="1:20" x14ac:dyDescent="0.3">
      <c r="A245" s="141"/>
      <c r="B245" s="141"/>
      <c r="C245" s="141"/>
      <c r="D245" s="141"/>
      <c r="E245" s="141"/>
      <c r="F245" s="141"/>
      <c r="G245" s="141"/>
      <c r="H245" s="141"/>
      <c r="I245" s="141"/>
      <c r="J245" s="141"/>
      <c r="K245" s="141"/>
      <c r="L245" s="141"/>
      <c r="M245" s="141"/>
      <c r="N245" s="141"/>
      <c r="O245" s="141"/>
      <c r="P245" s="141"/>
      <c r="Q245" s="141"/>
      <c r="R245" s="141"/>
      <c r="S245" s="141"/>
      <c r="T245" s="141"/>
    </row>
    <row r="246" spans="1:20" x14ac:dyDescent="0.3">
      <c r="A246" s="141"/>
      <c r="B246" s="143" t="str">
        <f>B28</f>
        <v>Stadt Beverungen</v>
      </c>
      <c r="C246" s="141"/>
      <c r="D246" s="141"/>
      <c r="E246" s="141"/>
      <c r="F246" s="141"/>
      <c r="G246" s="141"/>
      <c r="H246" s="141"/>
      <c r="I246" s="141"/>
      <c r="J246" s="141"/>
      <c r="K246" s="141"/>
      <c r="L246" s="141"/>
      <c r="M246" s="141"/>
      <c r="N246" s="141"/>
      <c r="O246" s="141"/>
      <c r="P246" s="141"/>
      <c r="Q246" s="141"/>
      <c r="R246" s="141"/>
      <c r="S246" s="141"/>
      <c r="T246" s="141"/>
    </row>
    <row r="247" spans="1:20" x14ac:dyDescent="0.3">
      <c r="A247" s="141"/>
      <c r="B247" s="145"/>
      <c r="C247" s="145"/>
      <c r="D247" s="145" t="s">
        <v>6</v>
      </c>
      <c r="E247" s="145" t="s">
        <v>7</v>
      </c>
      <c r="F247" s="145" t="s">
        <v>60</v>
      </c>
      <c r="G247" s="145" t="s">
        <v>81</v>
      </c>
      <c r="H247" s="145"/>
      <c r="I247" s="141"/>
      <c r="J247" s="141"/>
      <c r="K247" s="141"/>
      <c r="L247" s="141"/>
      <c r="M247" s="141"/>
      <c r="N247" s="141"/>
      <c r="O247" s="141"/>
      <c r="P247" s="141"/>
      <c r="Q247" s="141"/>
      <c r="R247" s="141"/>
      <c r="S247" s="141"/>
      <c r="T247" s="141"/>
    </row>
    <row r="248" spans="1:20" x14ac:dyDescent="0.3">
      <c r="A248" s="141"/>
      <c r="B248" s="169" t="s">
        <v>157</v>
      </c>
      <c r="C248" s="170"/>
      <c r="D248" s="146">
        <f>I28</f>
        <v>0.54487287422124941</v>
      </c>
      <c r="E248" s="146">
        <f>L28</f>
        <v>0.2119885502609867</v>
      </c>
      <c r="F248" s="146">
        <f>O28</f>
        <v>8.2000336757029807E-2</v>
      </c>
      <c r="G248" s="146">
        <f>R28</f>
        <v>0.16113823876073413</v>
      </c>
      <c r="H248" s="146"/>
      <c r="I248" s="141"/>
      <c r="J248" s="141"/>
      <c r="K248" s="141"/>
      <c r="L248" s="141"/>
      <c r="M248" s="141"/>
      <c r="N248" s="141"/>
      <c r="O248" s="141"/>
      <c r="P248" s="141"/>
      <c r="Q248" s="141"/>
      <c r="R248" s="141"/>
      <c r="S248" s="141"/>
      <c r="T248" s="141"/>
    </row>
    <row r="249" spans="1:20" x14ac:dyDescent="0.3">
      <c r="A249" s="141"/>
      <c r="B249" s="169" t="s">
        <v>158</v>
      </c>
      <c r="C249" s="170"/>
      <c r="D249" s="146">
        <f>J28</f>
        <v>2.5051353713269275E-2</v>
      </c>
      <c r="E249" s="146">
        <f>M28</f>
        <v>-8.4905220118282193E-2</v>
      </c>
      <c r="F249" s="146">
        <f>P28</f>
        <v>-3.1583613658361931E-5</v>
      </c>
      <c r="G249" s="146">
        <f>S28</f>
        <v>6.4175822422996021E-2</v>
      </c>
      <c r="H249" s="141"/>
      <c r="I249" s="141"/>
      <c r="J249" s="141"/>
      <c r="K249" s="141"/>
      <c r="L249" s="141"/>
      <c r="M249" s="141"/>
      <c r="N249" s="141"/>
      <c r="O249" s="141"/>
      <c r="P249" s="141"/>
      <c r="Q249" s="141"/>
      <c r="R249" s="141"/>
      <c r="S249" s="141"/>
      <c r="T249" s="141"/>
    </row>
    <row r="250" spans="1:20" x14ac:dyDescent="0.3">
      <c r="A250" s="141"/>
      <c r="B250" s="141"/>
      <c r="C250" s="141"/>
      <c r="D250" s="141"/>
      <c r="E250" s="141"/>
      <c r="F250" s="141"/>
      <c r="G250" s="141"/>
      <c r="H250" s="141"/>
      <c r="I250" s="141"/>
      <c r="J250" s="141"/>
      <c r="K250" s="141"/>
      <c r="L250" s="141"/>
      <c r="M250" s="141"/>
      <c r="N250" s="141"/>
      <c r="O250" s="141"/>
      <c r="P250" s="141"/>
      <c r="Q250" s="141"/>
      <c r="R250" s="141"/>
      <c r="S250" s="141"/>
      <c r="T250" s="141"/>
    </row>
    <row r="251" spans="1:20" x14ac:dyDescent="0.3">
      <c r="A251" s="141"/>
      <c r="B251" s="141"/>
      <c r="C251" s="141"/>
      <c r="D251" s="141"/>
      <c r="E251" s="141"/>
      <c r="F251" s="141"/>
      <c r="G251" s="141"/>
      <c r="H251" s="141"/>
      <c r="I251" s="141"/>
      <c r="J251" s="141"/>
      <c r="K251" s="141"/>
      <c r="L251" s="141"/>
      <c r="M251" s="141"/>
      <c r="N251" s="141"/>
      <c r="O251" s="141"/>
      <c r="P251" s="141"/>
      <c r="Q251" s="141"/>
      <c r="R251" s="141"/>
      <c r="S251" s="141"/>
      <c r="T251" s="141"/>
    </row>
    <row r="252" spans="1:20" x14ac:dyDescent="0.3">
      <c r="A252" s="141"/>
      <c r="B252" s="141"/>
      <c r="C252" s="141"/>
      <c r="D252" s="141"/>
      <c r="E252" s="141"/>
      <c r="F252" s="141"/>
      <c r="G252" s="141"/>
      <c r="H252" s="141"/>
      <c r="I252" s="141"/>
      <c r="J252" s="141"/>
      <c r="K252" s="141"/>
      <c r="L252" s="141"/>
      <c r="M252" s="141"/>
      <c r="N252" s="141"/>
      <c r="O252" s="141"/>
      <c r="P252" s="141"/>
      <c r="Q252" s="141"/>
      <c r="R252" s="141"/>
      <c r="S252" s="141"/>
      <c r="T252" s="141"/>
    </row>
    <row r="253" spans="1:20" x14ac:dyDescent="0.3">
      <c r="A253" s="141"/>
      <c r="B253" s="141"/>
      <c r="C253" s="141"/>
      <c r="D253" s="141"/>
      <c r="E253" s="141"/>
      <c r="F253" s="141"/>
      <c r="G253" s="141"/>
      <c r="H253" s="141"/>
      <c r="I253" s="141"/>
      <c r="J253" s="141"/>
      <c r="K253" s="141"/>
      <c r="L253" s="141"/>
      <c r="M253" s="141"/>
      <c r="N253" s="141"/>
      <c r="O253" s="141"/>
      <c r="P253" s="141"/>
      <c r="Q253" s="141"/>
      <c r="R253" s="141"/>
      <c r="S253" s="141"/>
      <c r="T253" s="141"/>
    </row>
    <row r="254" spans="1:20" x14ac:dyDescent="0.3">
      <c r="A254" s="141"/>
      <c r="B254" s="141"/>
      <c r="C254" s="141"/>
      <c r="D254" s="141"/>
      <c r="E254" s="141"/>
      <c r="F254" s="141"/>
      <c r="G254" s="141"/>
      <c r="H254" s="141"/>
      <c r="I254" s="141"/>
      <c r="J254" s="141"/>
      <c r="K254" s="141"/>
      <c r="L254" s="141"/>
      <c r="M254" s="141"/>
      <c r="N254" s="141"/>
      <c r="O254" s="141"/>
      <c r="P254" s="141"/>
      <c r="Q254" s="141"/>
      <c r="R254" s="141"/>
      <c r="S254" s="141"/>
      <c r="T254" s="141"/>
    </row>
    <row r="255" spans="1:20" x14ac:dyDescent="0.3">
      <c r="A255" s="141"/>
      <c r="B255" s="141"/>
      <c r="C255" s="141"/>
      <c r="D255" s="141"/>
      <c r="E255" s="141"/>
      <c r="F255" s="141"/>
      <c r="G255" s="141"/>
      <c r="H255" s="141"/>
      <c r="I255" s="141"/>
      <c r="J255" s="141"/>
      <c r="K255" s="141"/>
      <c r="L255" s="141"/>
      <c r="M255" s="141"/>
      <c r="N255" s="141"/>
      <c r="O255" s="141"/>
      <c r="P255" s="141"/>
      <c r="Q255" s="141"/>
      <c r="R255" s="141"/>
      <c r="S255" s="141"/>
      <c r="T255" s="141"/>
    </row>
    <row r="256" spans="1:20" x14ac:dyDescent="0.3">
      <c r="A256" s="141"/>
      <c r="B256" s="141"/>
      <c r="C256" s="141"/>
      <c r="D256" s="141"/>
      <c r="E256" s="141"/>
      <c r="F256" s="141"/>
      <c r="G256" s="141"/>
      <c r="H256" s="141"/>
      <c r="I256" s="141"/>
      <c r="J256" s="141"/>
      <c r="K256" s="141"/>
      <c r="L256" s="141"/>
      <c r="M256" s="141"/>
      <c r="N256" s="141"/>
      <c r="O256" s="141"/>
      <c r="P256" s="141"/>
      <c r="Q256" s="141"/>
      <c r="R256" s="141"/>
      <c r="S256" s="141"/>
      <c r="T256" s="141"/>
    </row>
    <row r="257" spans="1:20" x14ac:dyDescent="0.3">
      <c r="A257" s="141"/>
      <c r="B257" s="141"/>
      <c r="C257" s="141"/>
      <c r="D257" s="141"/>
      <c r="E257" s="141"/>
      <c r="F257" s="141"/>
      <c r="G257" s="141"/>
      <c r="H257" s="141"/>
      <c r="I257" s="141"/>
      <c r="J257" s="141"/>
      <c r="K257" s="141"/>
      <c r="L257" s="141"/>
      <c r="M257" s="141"/>
      <c r="N257" s="141"/>
      <c r="O257" s="141"/>
      <c r="P257" s="141"/>
      <c r="Q257" s="141"/>
      <c r="R257" s="141"/>
      <c r="S257" s="141"/>
      <c r="T257" s="141"/>
    </row>
    <row r="258" spans="1:20" x14ac:dyDescent="0.3">
      <c r="A258" s="141"/>
      <c r="B258" s="141"/>
      <c r="C258" s="141"/>
      <c r="D258" s="141"/>
      <c r="E258" s="141"/>
      <c r="F258" s="141"/>
      <c r="G258" s="141"/>
      <c r="H258" s="141"/>
      <c r="I258" s="141"/>
      <c r="J258" s="141"/>
      <c r="K258" s="141"/>
      <c r="L258" s="141"/>
      <c r="M258" s="141"/>
      <c r="N258" s="141"/>
      <c r="O258" s="141"/>
      <c r="P258" s="141"/>
      <c r="Q258" s="141"/>
      <c r="R258" s="141"/>
      <c r="S258" s="141"/>
      <c r="T258" s="141"/>
    </row>
    <row r="259" spans="1:20" x14ac:dyDescent="0.3">
      <c r="A259" s="141"/>
      <c r="B259" s="141"/>
      <c r="C259" s="141"/>
      <c r="D259" s="141"/>
      <c r="E259" s="141"/>
      <c r="F259" s="141"/>
      <c r="G259" s="141"/>
      <c r="H259" s="141"/>
      <c r="I259" s="141"/>
      <c r="J259" s="141"/>
      <c r="K259" s="141"/>
      <c r="L259" s="141"/>
      <c r="M259" s="141"/>
      <c r="N259" s="141"/>
      <c r="O259" s="141"/>
      <c r="P259" s="141"/>
      <c r="Q259" s="141"/>
      <c r="R259" s="141"/>
      <c r="S259" s="141"/>
      <c r="T259" s="141"/>
    </row>
    <row r="260" spans="1:20" x14ac:dyDescent="0.3">
      <c r="A260" s="141"/>
      <c r="B260" s="141"/>
      <c r="C260" s="141"/>
      <c r="D260" s="141"/>
      <c r="E260" s="141"/>
      <c r="F260" s="141"/>
      <c r="G260" s="141"/>
      <c r="H260" s="141"/>
      <c r="I260" s="141"/>
      <c r="J260" s="141"/>
      <c r="K260" s="141"/>
      <c r="L260" s="141"/>
      <c r="M260" s="141"/>
      <c r="N260" s="141"/>
      <c r="O260" s="141"/>
      <c r="P260" s="141"/>
      <c r="Q260" s="141"/>
      <c r="R260" s="141"/>
      <c r="S260" s="141"/>
      <c r="T260" s="141"/>
    </row>
    <row r="261" spans="1:20" x14ac:dyDescent="0.3">
      <c r="A261" s="141"/>
      <c r="B261" s="141"/>
      <c r="C261" s="141"/>
      <c r="D261" s="141"/>
      <c r="E261" s="141"/>
      <c r="F261" s="141"/>
      <c r="G261" s="141"/>
      <c r="H261" s="141"/>
      <c r="I261" s="141"/>
      <c r="J261" s="141"/>
      <c r="K261" s="141"/>
      <c r="L261" s="141"/>
      <c r="M261" s="141"/>
      <c r="N261" s="141"/>
      <c r="O261" s="141"/>
      <c r="P261" s="141"/>
      <c r="Q261" s="141"/>
      <c r="R261" s="141"/>
      <c r="S261" s="141"/>
      <c r="T261" s="141"/>
    </row>
    <row r="262" spans="1:20" x14ac:dyDescent="0.3">
      <c r="A262" s="141"/>
      <c r="B262" s="141"/>
      <c r="C262" s="141"/>
      <c r="D262" s="141"/>
      <c r="E262" s="141"/>
      <c r="F262" s="141"/>
      <c r="G262" s="141"/>
      <c r="H262" s="141"/>
      <c r="I262" s="141"/>
      <c r="J262" s="141"/>
      <c r="K262" s="141"/>
      <c r="L262" s="141"/>
      <c r="M262" s="141"/>
      <c r="N262" s="141"/>
      <c r="O262" s="141"/>
      <c r="P262" s="141"/>
      <c r="Q262" s="141"/>
      <c r="R262" s="141"/>
      <c r="S262" s="141"/>
      <c r="T262" s="141"/>
    </row>
    <row r="263" spans="1:20" x14ac:dyDescent="0.3">
      <c r="A263" s="141"/>
      <c r="B263" s="141"/>
      <c r="C263" s="141"/>
      <c r="D263" s="141"/>
      <c r="E263" s="141"/>
      <c r="F263" s="141"/>
      <c r="G263" s="141"/>
      <c r="H263" s="141"/>
      <c r="I263" s="141"/>
      <c r="J263" s="141"/>
      <c r="K263" s="141"/>
      <c r="L263" s="141"/>
      <c r="M263" s="141"/>
      <c r="N263" s="141"/>
      <c r="O263" s="141"/>
      <c r="P263" s="141"/>
      <c r="Q263" s="141"/>
      <c r="R263" s="141"/>
      <c r="S263" s="141"/>
      <c r="T263" s="141"/>
    </row>
    <row r="264" spans="1:20" x14ac:dyDescent="0.3">
      <c r="A264" s="141"/>
      <c r="B264" s="141"/>
      <c r="C264" s="141"/>
      <c r="D264" s="141"/>
      <c r="E264" s="141"/>
      <c r="F264" s="141"/>
      <c r="G264" s="141"/>
      <c r="H264" s="141"/>
      <c r="I264" s="141"/>
      <c r="J264" s="141"/>
      <c r="K264" s="141"/>
      <c r="L264" s="141"/>
      <c r="M264" s="141"/>
      <c r="N264" s="141"/>
      <c r="O264" s="141"/>
      <c r="P264" s="141"/>
      <c r="Q264" s="141"/>
      <c r="R264" s="141"/>
      <c r="S264" s="141"/>
      <c r="T264" s="141"/>
    </row>
  </sheetData>
  <sheetProtection algorithmName="SHA-512" hashValue="MM+HUw5znzxFQA4qBGu8APnY3bY5Hjkm0Q0gH4/yfIH9FxzpR8jp+f9/Q8yuWkWj3kWUbXEvIhlH2+/VLtCnAQ==" saltValue="1Vk3LJSvR34isBCCplS1dA==" spinCount="100000" sheet="1" objects="1" scenarios="1"/>
  <mergeCells count="35">
    <mergeCell ref="B231:C231"/>
    <mergeCell ref="B248:C248"/>
    <mergeCell ref="B249:C249"/>
    <mergeCell ref="B177:C177"/>
    <mergeCell ref="B194:C194"/>
    <mergeCell ref="B195:C195"/>
    <mergeCell ref="B212:C212"/>
    <mergeCell ref="B213:C213"/>
    <mergeCell ref="B230:C230"/>
    <mergeCell ref="B176:C176"/>
    <mergeCell ref="B69:C69"/>
    <mergeCell ref="B86:C86"/>
    <mergeCell ref="B87:C87"/>
    <mergeCell ref="B104:C104"/>
    <mergeCell ref="B105:C105"/>
    <mergeCell ref="B122:C122"/>
    <mergeCell ref="B123:C123"/>
    <mergeCell ref="B140:C140"/>
    <mergeCell ref="B141:C141"/>
    <mergeCell ref="B158:C158"/>
    <mergeCell ref="B159:C159"/>
    <mergeCell ref="B32:C32"/>
    <mergeCell ref="B33:C33"/>
    <mergeCell ref="B50:C50"/>
    <mergeCell ref="B51:C51"/>
    <mergeCell ref="B68:C68"/>
    <mergeCell ref="B1:R1"/>
    <mergeCell ref="B2:R2"/>
    <mergeCell ref="B3:R3"/>
    <mergeCell ref="D5:E5"/>
    <mergeCell ref="F5:G5"/>
    <mergeCell ref="H5:J5"/>
    <mergeCell ref="K5:M5"/>
    <mergeCell ref="N5:P5"/>
    <mergeCell ref="Q5:S5"/>
  </mergeCells>
  <pageMargins left="0.7" right="0.7" top="0.78740157499999996" bottom="0.78740157499999996" header="0.3" footer="0.3"/>
  <pageSetup paperSize="9" scale="93" orientation="landscape" horizontalDpi="300" verticalDpi="300" r:id="rId1"/>
  <rowBreaks count="7" manualBreakCount="7">
    <brk id="29" max="16383" man="1"/>
    <brk id="65" max="16383" man="1"/>
    <brk id="101" max="16383" man="1"/>
    <brk id="137" max="16383" man="1"/>
    <brk id="173" max="16383" man="1"/>
    <brk id="209" max="16383" man="1"/>
    <brk id="245" max="16383" man="1"/>
  </rowBreaks>
  <ignoredErrors>
    <ignoredError sqref="E14 G14:H14 E19 G19:H19 E28 G28" formula="1"/>
  </ignoredError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6"/>
  <dimension ref="A1:H115"/>
  <sheetViews>
    <sheetView showGridLines="0" zoomScaleNormal="100" workbookViewId="0">
      <selection activeCell="B47" sqref="B47"/>
    </sheetView>
  </sheetViews>
  <sheetFormatPr baseColWidth="10" defaultColWidth="11.453125" defaultRowHeight="13" x14ac:dyDescent="0.3"/>
  <cols>
    <col min="1" max="1" width="15.81640625" style="3" customWidth="1"/>
    <col min="2" max="2" width="14.1796875" style="3" bestFit="1" customWidth="1"/>
    <col min="3" max="3" width="10.81640625" style="3" bestFit="1" customWidth="1"/>
    <col min="4" max="4" width="9.81640625" style="3" bestFit="1" customWidth="1"/>
    <col min="5" max="5" width="12.26953125" style="3" bestFit="1" customWidth="1"/>
    <col min="6" max="7" width="9.81640625" style="3" bestFit="1" customWidth="1"/>
    <col min="8" max="8" width="8.1796875" style="3" bestFit="1" customWidth="1"/>
    <col min="9" max="16384" width="11.453125" style="3"/>
  </cols>
  <sheetData>
    <row r="1" spans="1:8" ht="18.5" x14ac:dyDescent="0.45">
      <c r="A1" s="24" t="s">
        <v>59</v>
      </c>
    </row>
    <row r="2" spans="1:8" ht="13.5" customHeight="1" x14ac:dyDescent="0.3"/>
    <row r="3" spans="1:8" ht="13.5" customHeight="1" x14ac:dyDescent="0.35">
      <c r="A3" s="25" t="s">
        <v>61</v>
      </c>
    </row>
    <row r="4" spans="1:8" s="16" customFormat="1" ht="13.5" thickBot="1" x14ac:dyDescent="0.35">
      <c r="A4" s="26" t="s">
        <v>23</v>
      </c>
      <c r="B4" s="28" t="s">
        <v>2</v>
      </c>
      <c r="C4" s="52" t="s">
        <v>3</v>
      </c>
      <c r="D4" s="28" t="s">
        <v>4</v>
      </c>
      <c r="E4" s="52" t="s">
        <v>5</v>
      </c>
      <c r="F4" s="28" t="s">
        <v>6</v>
      </c>
      <c r="G4" s="28" t="s">
        <v>7</v>
      </c>
      <c r="H4" s="28" t="s">
        <v>60</v>
      </c>
    </row>
    <row r="5" spans="1:8" x14ac:dyDescent="0.3">
      <c r="A5" s="17" t="s">
        <v>24</v>
      </c>
      <c r="B5" s="57">
        <v>551</v>
      </c>
      <c r="C5" s="54">
        <v>420</v>
      </c>
      <c r="D5" s="57">
        <v>414</v>
      </c>
      <c r="E5" s="54">
        <v>6</v>
      </c>
      <c r="F5" s="57">
        <v>259</v>
      </c>
      <c r="G5" s="57">
        <v>139</v>
      </c>
      <c r="H5" s="57">
        <v>16</v>
      </c>
    </row>
    <row r="6" spans="1:8" x14ac:dyDescent="0.3">
      <c r="A6" s="17" t="s">
        <v>25</v>
      </c>
      <c r="B6" s="57">
        <v>465</v>
      </c>
      <c r="C6" s="54">
        <v>356</v>
      </c>
      <c r="D6" s="57">
        <v>349</v>
      </c>
      <c r="E6" s="54">
        <v>7</v>
      </c>
      <c r="F6" s="57">
        <v>211</v>
      </c>
      <c r="G6" s="57">
        <v>110</v>
      </c>
      <c r="H6" s="57">
        <v>28</v>
      </c>
    </row>
    <row r="7" spans="1:8" x14ac:dyDescent="0.3">
      <c r="A7" s="17" t="s">
        <v>26</v>
      </c>
      <c r="B7" s="57">
        <v>88</v>
      </c>
      <c r="C7" s="54">
        <v>68</v>
      </c>
      <c r="D7" s="57">
        <v>67</v>
      </c>
      <c r="E7" s="54">
        <v>1</v>
      </c>
      <c r="F7" s="57">
        <v>31</v>
      </c>
      <c r="G7" s="57">
        <v>32</v>
      </c>
      <c r="H7" s="57">
        <v>4</v>
      </c>
    </row>
    <row r="8" spans="1:8" x14ac:dyDescent="0.3">
      <c r="A8" s="59" t="s">
        <v>27</v>
      </c>
      <c r="B8" s="88">
        <v>553</v>
      </c>
      <c r="C8" s="61">
        <v>424</v>
      </c>
      <c r="D8" s="88">
        <v>416</v>
      </c>
      <c r="E8" s="61">
        <v>8</v>
      </c>
      <c r="F8" s="88">
        <v>242</v>
      </c>
      <c r="G8" s="88">
        <v>142</v>
      </c>
      <c r="H8" s="88">
        <v>32</v>
      </c>
    </row>
    <row r="9" spans="1:8" x14ac:dyDescent="0.3">
      <c r="A9" s="17" t="s">
        <v>28</v>
      </c>
      <c r="B9" s="57">
        <v>495</v>
      </c>
      <c r="C9" s="54">
        <v>370</v>
      </c>
      <c r="D9" s="57">
        <v>368</v>
      </c>
      <c r="E9" s="54">
        <v>2</v>
      </c>
      <c r="F9" s="57">
        <v>225</v>
      </c>
      <c r="G9" s="57">
        <v>127</v>
      </c>
      <c r="H9" s="57">
        <v>16</v>
      </c>
    </row>
    <row r="10" spans="1:8" x14ac:dyDescent="0.3">
      <c r="A10" s="17" t="s">
        <v>29</v>
      </c>
      <c r="B10" s="57">
        <v>653</v>
      </c>
      <c r="C10" s="54">
        <v>497</v>
      </c>
      <c r="D10" s="57">
        <v>487</v>
      </c>
      <c r="E10" s="54">
        <v>10</v>
      </c>
      <c r="F10" s="57">
        <v>260</v>
      </c>
      <c r="G10" s="57">
        <v>216</v>
      </c>
      <c r="H10" s="57">
        <v>11</v>
      </c>
    </row>
    <row r="11" spans="1:8" x14ac:dyDescent="0.3">
      <c r="A11" s="17" t="s">
        <v>30</v>
      </c>
      <c r="B11" s="57">
        <v>558</v>
      </c>
      <c r="C11" s="54">
        <v>415</v>
      </c>
      <c r="D11" s="57">
        <v>412</v>
      </c>
      <c r="E11" s="54">
        <v>3</v>
      </c>
      <c r="F11" s="57">
        <v>225</v>
      </c>
      <c r="G11" s="57">
        <v>134</v>
      </c>
      <c r="H11" s="57">
        <v>53</v>
      </c>
    </row>
    <row r="12" spans="1:8" x14ac:dyDescent="0.3">
      <c r="A12" s="17" t="s">
        <v>31</v>
      </c>
      <c r="B12" s="57">
        <v>540</v>
      </c>
      <c r="C12" s="54">
        <v>383</v>
      </c>
      <c r="D12" s="57">
        <v>375</v>
      </c>
      <c r="E12" s="54">
        <v>8</v>
      </c>
      <c r="F12" s="57">
        <v>136</v>
      </c>
      <c r="G12" s="57">
        <v>214</v>
      </c>
      <c r="H12" s="57">
        <v>25</v>
      </c>
    </row>
    <row r="13" spans="1:8" x14ac:dyDescent="0.3">
      <c r="A13" s="17" t="s">
        <v>32</v>
      </c>
      <c r="B13" s="57">
        <v>448</v>
      </c>
      <c r="C13" s="54">
        <v>308</v>
      </c>
      <c r="D13" s="57">
        <v>301</v>
      </c>
      <c r="E13" s="54">
        <v>7</v>
      </c>
      <c r="F13" s="57">
        <v>170</v>
      </c>
      <c r="G13" s="57">
        <v>112</v>
      </c>
      <c r="H13" s="57">
        <v>19</v>
      </c>
    </row>
    <row r="14" spans="1:8" x14ac:dyDescent="0.3">
      <c r="A14" s="17" t="s">
        <v>33</v>
      </c>
      <c r="B14" s="57">
        <v>585</v>
      </c>
      <c r="C14" s="54">
        <v>446</v>
      </c>
      <c r="D14" s="57">
        <v>436</v>
      </c>
      <c r="E14" s="54">
        <v>10</v>
      </c>
      <c r="F14" s="57">
        <v>254</v>
      </c>
      <c r="G14" s="57">
        <v>152</v>
      </c>
      <c r="H14" s="57">
        <v>30</v>
      </c>
    </row>
    <row r="15" spans="1:8" x14ac:dyDescent="0.3">
      <c r="A15" s="17" t="s">
        <v>34</v>
      </c>
      <c r="B15" s="57">
        <v>223</v>
      </c>
      <c r="C15" s="54">
        <v>169</v>
      </c>
      <c r="D15" s="57">
        <v>169</v>
      </c>
      <c r="E15" s="54">
        <v>0</v>
      </c>
      <c r="F15" s="57">
        <v>98</v>
      </c>
      <c r="G15" s="57">
        <v>55</v>
      </c>
      <c r="H15" s="57">
        <v>16</v>
      </c>
    </row>
    <row r="16" spans="1:8" x14ac:dyDescent="0.3">
      <c r="A16" s="17" t="s">
        <v>35</v>
      </c>
      <c r="B16" s="57">
        <v>278</v>
      </c>
      <c r="C16" s="54">
        <v>221</v>
      </c>
      <c r="D16" s="57">
        <v>207</v>
      </c>
      <c r="E16" s="54">
        <v>14</v>
      </c>
      <c r="F16" s="57">
        <v>117</v>
      </c>
      <c r="G16" s="57">
        <v>76</v>
      </c>
      <c r="H16" s="57">
        <v>14</v>
      </c>
    </row>
    <row r="17" spans="1:8" x14ac:dyDescent="0.3">
      <c r="A17" s="59" t="s">
        <v>36</v>
      </c>
      <c r="B17" s="88">
        <v>501</v>
      </c>
      <c r="C17" s="61">
        <v>390</v>
      </c>
      <c r="D17" s="88">
        <v>376</v>
      </c>
      <c r="E17" s="61">
        <v>14</v>
      </c>
      <c r="F17" s="88">
        <v>215</v>
      </c>
      <c r="G17" s="88">
        <v>131</v>
      </c>
      <c r="H17" s="88">
        <v>30</v>
      </c>
    </row>
    <row r="18" spans="1:8" x14ac:dyDescent="0.3">
      <c r="A18" s="59" t="s">
        <v>9</v>
      </c>
      <c r="B18" s="88">
        <f>B5+B6+B9+B10+B11+B12+B13+B14+B15</f>
        <v>4518</v>
      </c>
      <c r="C18" s="61">
        <f t="shared" ref="C18:H18" si="0">C5+C6+C9+C10+C11+C12+C13+C14+C15</f>
        <v>3364</v>
      </c>
      <c r="D18" s="88">
        <f t="shared" si="0"/>
        <v>3311</v>
      </c>
      <c r="E18" s="61">
        <f t="shared" si="0"/>
        <v>53</v>
      </c>
      <c r="F18" s="88">
        <f t="shared" si="0"/>
        <v>1838</v>
      </c>
      <c r="G18" s="88">
        <f t="shared" si="0"/>
        <v>1259</v>
      </c>
      <c r="H18" s="88">
        <f t="shared" si="0"/>
        <v>214</v>
      </c>
    </row>
    <row r="19" spans="1:8" x14ac:dyDescent="0.3">
      <c r="A19" s="17" t="s">
        <v>37</v>
      </c>
      <c r="B19" s="57">
        <v>509</v>
      </c>
      <c r="C19" s="54">
        <v>410</v>
      </c>
      <c r="D19" s="57">
        <v>396</v>
      </c>
      <c r="E19" s="54">
        <v>14</v>
      </c>
      <c r="F19" s="57">
        <v>202</v>
      </c>
      <c r="G19" s="57">
        <v>178</v>
      </c>
      <c r="H19" s="57">
        <v>16</v>
      </c>
    </row>
    <row r="20" spans="1:8" x14ac:dyDescent="0.3">
      <c r="A20" s="17" t="s">
        <v>38</v>
      </c>
      <c r="B20" s="57">
        <v>463</v>
      </c>
      <c r="C20" s="54">
        <v>392</v>
      </c>
      <c r="D20" s="57">
        <v>384</v>
      </c>
      <c r="E20" s="54">
        <v>8</v>
      </c>
      <c r="F20" s="57">
        <v>202</v>
      </c>
      <c r="G20" s="57">
        <v>173</v>
      </c>
      <c r="H20" s="57">
        <v>9</v>
      </c>
    </row>
    <row r="21" spans="1:8" x14ac:dyDescent="0.3">
      <c r="A21" s="59" t="s">
        <v>10</v>
      </c>
      <c r="B21" s="88">
        <f>B19+B20</f>
        <v>972</v>
      </c>
      <c r="C21" s="61">
        <f t="shared" ref="C21:H21" si="1">C19+C20</f>
        <v>802</v>
      </c>
      <c r="D21" s="88">
        <f t="shared" si="1"/>
        <v>780</v>
      </c>
      <c r="E21" s="61">
        <f t="shared" si="1"/>
        <v>22</v>
      </c>
      <c r="F21" s="88">
        <f t="shared" si="1"/>
        <v>404</v>
      </c>
      <c r="G21" s="88">
        <f t="shared" si="1"/>
        <v>351</v>
      </c>
      <c r="H21" s="88">
        <f t="shared" si="1"/>
        <v>25</v>
      </c>
    </row>
    <row r="22" spans="1:8" x14ac:dyDescent="0.3">
      <c r="A22" s="17" t="s">
        <v>39</v>
      </c>
      <c r="B22" s="57">
        <v>544</v>
      </c>
      <c r="C22" s="54">
        <v>471</v>
      </c>
      <c r="D22" s="57">
        <v>461</v>
      </c>
      <c r="E22" s="54">
        <v>10</v>
      </c>
      <c r="F22" s="57">
        <v>272</v>
      </c>
      <c r="G22" s="57">
        <v>178</v>
      </c>
      <c r="H22" s="57">
        <v>11</v>
      </c>
    </row>
    <row r="23" spans="1:8" x14ac:dyDescent="0.3">
      <c r="A23" s="17" t="s">
        <v>40</v>
      </c>
      <c r="B23" s="57">
        <v>542</v>
      </c>
      <c r="C23" s="54">
        <v>472</v>
      </c>
      <c r="D23" s="57">
        <v>467</v>
      </c>
      <c r="E23" s="54">
        <v>5</v>
      </c>
      <c r="F23" s="57">
        <v>303</v>
      </c>
      <c r="G23" s="57">
        <v>154</v>
      </c>
      <c r="H23" s="57">
        <v>10</v>
      </c>
    </row>
    <row r="24" spans="1:8" x14ac:dyDescent="0.3">
      <c r="A24" s="17" t="s">
        <v>41</v>
      </c>
      <c r="B24" s="57">
        <v>572</v>
      </c>
      <c r="C24" s="54">
        <v>512</v>
      </c>
      <c r="D24" s="57">
        <v>500</v>
      </c>
      <c r="E24" s="54">
        <v>12</v>
      </c>
      <c r="F24" s="57">
        <v>385</v>
      </c>
      <c r="G24" s="57">
        <v>105</v>
      </c>
      <c r="H24" s="57">
        <v>10</v>
      </c>
    </row>
    <row r="25" spans="1:8" x14ac:dyDescent="0.3">
      <c r="A25" s="59" t="s">
        <v>12</v>
      </c>
      <c r="B25" s="88">
        <f>SUM(B22:B24)</f>
        <v>1658</v>
      </c>
      <c r="C25" s="61">
        <f t="shared" ref="C25:H25" si="2">SUM(C22:C24)</f>
        <v>1455</v>
      </c>
      <c r="D25" s="88">
        <f t="shared" si="2"/>
        <v>1428</v>
      </c>
      <c r="E25" s="61">
        <f t="shared" si="2"/>
        <v>27</v>
      </c>
      <c r="F25" s="88">
        <f t="shared" si="2"/>
        <v>960</v>
      </c>
      <c r="G25" s="88">
        <f t="shared" si="2"/>
        <v>437</v>
      </c>
      <c r="H25" s="88">
        <f t="shared" si="2"/>
        <v>31</v>
      </c>
    </row>
    <row r="26" spans="1:8" x14ac:dyDescent="0.3">
      <c r="A26" s="17" t="s">
        <v>42</v>
      </c>
      <c r="B26" s="57">
        <v>258</v>
      </c>
      <c r="C26" s="54">
        <v>230</v>
      </c>
      <c r="D26" s="57">
        <v>228</v>
      </c>
      <c r="E26" s="54">
        <v>2</v>
      </c>
      <c r="F26" s="57">
        <v>102</v>
      </c>
      <c r="G26" s="57">
        <v>121</v>
      </c>
      <c r="H26" s="57">
        <v>5</v>
      </c>
    </row>
    <row r="27" spans="1:8" x14ac:dyDescent="0.3">
      <c r="A27" s="17" t="s">
        <v>43</v>
      </c>
      <c r="B27" s="57">
        <v>156</v>
      </c>
      <c r="C27" s="54">
        <v>116</v>
      </c>
      <c r="D27" s="57">
        <v>114</v>
      </c>
      <c r="E27" s="54">
        <v>2</v>
      </c>
      <c r="F27" s="57">
        <v>98</v>
      </c>
      <c r="G27" s="57">
        <v>14</v>
      </c>
      <c r="H27" s="57">
        <v>2</v>
      </c>
    </row>
    <row r="28" spans="1:8" x14ac:dyDescent="0.3">
      <c r="A28" s="17" t="s">
        <v>44</v>
      </c>
      <c r="B28" s="57">
        <v>204</v>
      </c>
      <c r="C28" s="54">
        <v>180</v>
      </c>
      <c r="D28" s="57">
        <v>177</v>
      </c>
      <c r="E28" s="54">
        <v>3</v>
      </c>
      <c r="F28" s="57">
        <v>136</v>
      </c>
      <c r="G28" s="57">
        <v>36</v>
      </c>
      <c r="H28" s="57">
        <v>5</v>
      </c>
    </row>
    <row r="29" spans="1:8" x14ac:dyDescent="0.3">
      <c r="A29" s="59" t="s">
        <v>45</v>
      </c>
      <c r="B29" s="88">
        <v>618</v>
      </c>
      <c r="C29" s="61">
        <v>526</v>
      </c>
      <c r="D29" s="88">
        <v>519</v>
      </c>
      <c r="E29" s="61">
        <v>7</v>
      </c>
      <c r="F29" s="88">
        <v>336</v>
      </c>
      <c r="G29" s="88">
        <v>171</v>
      </c>
      <c r="H29" s="88">
        <v>12</v>
      </c>
    </row>
    <row r="30" spans="1:8" x14ac:dyDescent="0.3">
      <c r="A30" s="17" t="s">
        <v>46</v>
      </c>
      <c r="B30" s="57">
        <v>459</v>
      </c>
      <c r="C30" s="54">
        <v>392</v>
      </c>
      <c r="D30" s="57">
        <v>387</v>
      </c>
      <c r="E30" s="54">
        <v>5</v>
      </c>
      <c r="F30" s="57">
        <v>329</v>
      </c>
      <c r="G30" s="57">
        <v>55</v>
      </c>
      <c r="H30" s="57">
        <v>3</v>
      </c>
    </row>
    <row r="31" spans="1:8" x14ac:dyDescent="0.3">
      <c r="A31" s="17" t="s">
        <v>47</v>
      </c>
      <c r="B31" s="57">
        <v>228</v>
      </c>
      <c r="C31" s="54">
        <v>185</v>
      </c>
      <c r="D31" s="57">
        <v>175</v>
      </c>
      <c r="E31" s="54">
        <v>10</v>
      </c>
      <c r="F31" s="57">
        <v>110</v>
      </c>
      <c r="G31" s="57">
        <v>61</v>
      </c>
      <c r="H31" s="57">
        <v>4</v>
      </c>
    </row>
    <row r="32" spans="1:8" x14ac:dyDescent="0.3">
      <c r="A32" s="59" t="s">
        <v>48</v>
      </c>
      <c r="B32" s="88">
        <v>687</v>
      </c>
      <c r="C32" s="61">
        <v>577</v>
      </c>
      <c r="D32" s="88">
        <v>562</v>
      </c>
      <c r="E32" s="61">
        <v>15</v>
      </c>
      <c r="F32" s="88">
        <v>439</v>
      </c>
      <c r="G32" s="88">
        <v>116</v>
      </c>
      <c r="H32" s="88">
        <v>7</v>
      </c>
    </row>
    <row r="33" spans="1:8" x14ac:dyDescent="0.3">
      <c r="A33" s="17" t="s">
        <v>49</v>
      </c>
      <c r="B33" s="57">
        <v>473</v>
      </c>
      <c r="C33" s="54">
        <v>359</v>
      </c>
      <c r="D33" s="57">
        <v>351</v>
      </c>
      <c r="E33" s="54">
        <v>8</v>
      </c>
      <c r="F33" s="57">
        <v>220</v>
      </c>
      <c r="G33" s="57">
        <v>124</v>
      </c>
      <c r="H33" s="57">
        <v>7</v>
      </c>
    </row>
    <row r="34" spans="1:8" x14ac:dyDescent="0.3">
      <c r="A34" s="17" t="s">
        <v>50</v>
      </c>
      <c r="B34" s="57">
        <v>496</v>
      </c>
      <c r="C34" s="54">
        <v>418</v>
      </c>
      <c r="D34" s="57">
        <v>413</v>
      </c>
      <c r="E34" s="54">
        <v>5</v>
      </c>
      <c r="F34" s="57">
        <v>293</v>
      </c>
      <c r="G34" s="57">
        <v>109</v>
      </c>
      <c r="H34" s="57">
        <v>11</v>
      </c>
    </row>
    <row r="35" spans="1:8" x14ac:dyDescent="0.3">
      <c r="A35" s="59" t="s">
        <v>15</v>
      </c>
      <c r="B35" s="88">
        <f>SUM(B33:B34)</f>
        <v>969</v>
      </c>
      <c r="C35" s="61">
        <f t="shared" ref="C35:H35" si="3">SUM(C33:C34)</f>
        <v>777</v>
      </c>
      <c r="D35" s="88">
        <f t="shared" si="3"/>
        <v>764</v>
      </c>
      <c r="E35" s="61">
        <f t="shared" si="3"/>
        <v>13</v>
      </c>
      <c r="F35" s="88">
        <f t="shared" si="3"/>
        <v>513</v>
      </c>
      <c r="G35" s="88">
        <f t="shared" si="3"/>
        <v>233</v>
      </c>
      <c r="H35" s="88">
        <f t="shared" si="3"/>
        <v>18</v>
      </c>
    </row>
    <row r="36" spans="1:8" x14ac:dyDescent="0.3">
      <c r="A36" s="17" t="s">
        <v>51</v>
      </c>
      <c r="B36" s="57">
        <v>663</v>
      </c>
      <c r="C36" s="54">
        <v>502</v>
      </c>
      <c r="D36" s="57">
        <v>484</v>
      </c>
      <c r="E36" s="54">
        <v>18</v>
      </c>
      <c r="F36" s="57">
        <v>336</v>
      </c>
      <c r="G36" s="57">
        <v>120</v>
      </c>
      <c r="H36" s="57">
        <v>28</v>
      </c>
    </row>
    <row r="37" spans="1:8" x14ac:dyDescent="0.3">
      <c r="A37" s="17" t="s">
        <v>52</v>
      </c>
      <c r="B37" s="57">
        <v>701</v>
      </c>
      <c r="C37" s="54">
        <v>594</v>
      </c>
      <c r="D37" s="57">
        <v>590</v>
      </c>
      <c r="E37" s="54">
        <v>4</v>
      </c>
      <c r="F37" s="57">
        <v>257</v>
      </c>
      <c r="G37" s="57">
        <v>320</v>
      </c>
      <c r="H37" s="57">
        <v>13</v>
      </c>
    </row>
    <row r="38" spans="1:8" ht="13.5" thickBot="1" x14ac:dyDescent="0.35">
      <c r="A38" s="59" t="s">
        <v>20</v>
      </c>
      <c r="B38" s="88">
        <f>B7+B37</f>
        <v>789</v>
      </c>
      <c r="C38" s="61">
        <f t="shared" ref="C38:H38" si="4">C7+C37</f>
        <v>662</v>
      </c>
      <c r="D38" s="88">
        <f t="shared" si="4"/>
        <v>657</v>
      </c>
      <c r="E38" s="61">
        <f t="shared" si="4"/>
        <v>5</v>
      </c>
      <c r="F38" s="88">
        <f t="shared" si="4"/>
        <v>288</v>
      </c>
      <c r="G38" s="88">
        <f t="shared" si="4"/>
        <v>352</v>
      </c>
      <c r="H38" s="88">
        <f t="shared" si="4"/>
        <v>17</v>
      </c>
    </row>
    <row r="39" spans="1:8" x14ac:dyDescent="0.3">
      <c r="A39" s="21" t="s">
        <v>21</v>
      </c>
      <c r="B39" s="23">
        <f>B18+B21+B25+B29+B32+B35+B36+B38+B16</f>
        <v>11152</v>
      </c>
      <c r="C39" s="67">
        <f t="shared" ref="C39:H39" si="5">C18+C21+C25+C29+C32+C35+C36+C38+C16</f>
        <v>8886</v>
      </c>
      <c r="D39" s="23">
        <f t="shared" si="5"/>
        <v>8712</v>
      </c>
      <c r="E39" s="67">
        <f t="shared" si="5"/>
        <v>174</v>
      </c>
      <c r="F39" s="23">
        <f t="shared" si="5"/>
        <v>5231</v>
      </c>
      <c r="G39" s="23">
        <f t="shared" si="5"/>
        <v>3115</v>
      </c>
      <c r="H39" s="23">
        <f t="shared" si="5"/>
        <v>366</v>
      </c>
    </row>
    <row r="40" spans="1:8" x14ac:dyDescent="0.3">
      <c r="B40" s="31"/>
      <c r="C40" s="31"/>
      <c r="D40" s="31"/>
      <c r="E40" s="31"/>
      <c r="F40" s="31"/>
      <c r="G40" s="31"/>
      <c r="H40" s="31"/>
    </row>
    <row r="41" spans="1:8" ht="13.5" customHeight="1" x14ac:dyDescent="0.35">
      <c r="A41" s="25" t="s">
        <v>62</v>
      </c>
    </row>
    <row r="42" spans="1:8" s="16" customFormat="1" ht="13.5" thickBot="1" x14ac:dyDescent="0.35">
      <c r="A42" s="26" t="s">
        <v>23</v>
      </c>
      <c r="B42" s="28"/>
      <c r="C42" s="52" t="s">
        <v>3</v>
      </c>
      <c r="D42" s="28" t="s">
        <v>4</v>
      </c>
      <c r="E42" s="52" t="s">
        <v>5</v>
      </c>
      <c r="F42" s="28" t="s">
        <v>6</v>
      </c>
      <c r="G42" s="28" t="s">
        <v>7</v>
      </c>
      <c r="H42" s="28" t="s">
        <v>60</v>
      </c>
    </row>
    <row r="43" spans="1:8" x14ac:dyDescent="0.3">
      <c r="A43" s="17" t="s">
        <v>24</v>
      </c>
      <c r="C43" s="68">
        <f t="shared" ref="C43:D62" si="6">C5*100/B5</f>
        <v>76.225045372050815</v>
      </c>
      <c r="D43" s="44">
        <f t="shared" si="6"/>
        <v>98.571428571428569</v>
      </c>
      <c r="E43" s="68">
        <f>E5*100/C5</f>
        <v>1.4285714285714286</v>
      </c>
      <c r="F43" s="44">
        <f>F5*100/D5</f>
        <v>62.560386473429951</v>
      </c>
      <c r="G43" s="44">
        <f>G5*100/D5</f>
        <v>33.574879227053138</v>
      </c>
      <c r="H43" s="44">
        <f>H5*100/D5</f>
        <v>3.8647342995169081</v>
      </c>
    </row>
    <row r="44" spans="1:8" x14ac:dyDescent="0.3">
      <c r="A44" s="17" t="s">
        <v>25</v>
      </c>
      <c r="C44" s="68">
        <f t="shared" si="6"/>
        <v>76.55913978494624</v>
      </c>
      <c r="D44" s="44">
        <f t="shared" si="6"/>
        <v>98.033707865168537</v>
      </c>
      <c r="E44" s="68">
        <f t="shared" ref="E44:E77" si="7">E6*100/C6</f>
        <v>1.9662921348314606</v>
      </c>
      <c r="F44" s="44">
        <f t="shared" ref="F44:F77" si="8">F6*100/D6</f>
        <v>60.458452722063036</v>
      </c>
      <c r="G44" s="44">
        <f t="shared" ref="G44:G77" si="9">G6*100/D6</f>
        <v>31.51862464183381</v>
      </c>
      <c r="H44" s="44">
        <f t="shared" ref="H44:H77" si="10">H6*100/D6</f>
        <v>8.0229226361031518</v>
      </c>
    </row>
    <row r="45" spans="1:8" x14ac:dyDescent="0.3">
      <c r="A45" s="17" t="s">
        <v>26</v>
      </c>
      <c r="C45" s="68">
        <f t="shared" si="6"/>
        <v>77.272727272727266</v>
      </c>
      <c r="D45" s="44">
        <f t="shared" si="6"/>
        <v>98.529411764705884</v>
      </c>
      <c r="E45" s="68">
        <f t="shared" si="7"/>
        <v>1.4705882352941178</v>
      </c>
      <c r="F45" s="44">
        <f t="shared" si="8"/>
        <v>46.268656716417908</v>
      </c>
      <c r="G45" s="44">
        <f t="shared" si="9"/>
        <v>47.761194029850749</v>
      </c>
      <c r="H45" s="44">
        <f t="shared" si="10"/>
        <v>5.9701492537313436</v>
      </c>
    </row>
    <row r="46" spans="1:8" x14ac:dyDescent="0.3">
      <c r="A46" s="59" t="s">
        <v>27</v>
      </c>
      <c r="B46" s="8"/>
      <c r="C46" s="70">
        <f t="shared" si="6"/>
        <v>76.67269439421338</v>
      </c>
      <c r="D46" s="71">
        <f t="shared" si="6"/>
        <v>98.113207547169807</v>
      </c>
      <c r="E46" s="70">
        <f t="shared" si="7"/>
        <v>1.8867924528301887</v>
      </c>
      <c r="F46" s="71">
        <f t="shared" si="8"/>
        <v>58.17307692307692</v>
      </c>
      <c r="G46" s="71">
        <f t="shared" si="9"/>
        <v>34.134615384615387</v>
      </c>
      <c r="H46" s="71">
        <f t="shared" si="10"/>
        <v>7.6923076923076925</v>
      </c>
    </row>
    <row r="47" spans="1:8" x14ac:dyDescent="0.3">
      <c r="A47" s="17" t="s">
        <v>28</v>
      </c>
      <c r="C47" s="68">
        <f t="shared" si="6"/>
        <v>74.747474747474755</v>
      </c>
      <c r="D47" s="44">
        <f t="shared" si="6"/>
        <v>99.459459459459453</v>
      </c>
      <c r="E47" s="68">
        <f t="shared" si="7"/>
        <v>0.54054054054054057</v>
      </c>
      <c r="F47" s="44">
        <f t="shared" si="8"/>
        <v>61.141304347826086</v>
      </c>
      <c r="G47" s="44">
        <f t="shared" si="9"/>
        <v>34.510869565217391</v>
      </c>
      <c r="H47" s="44">
        <f t="shared" si="10"/>
        <v>4.3478260869565215</v>
      </c>
    </row>
    <row r="48" spans="1:8" x14ac:dyDescent="0.3">
      <c r="A48" s="17" t="s">
        <v>29</v>
      </c>
      <c r="C48" s="68">
        <f t="shared" si="6"/>
        <v>76.110260336906592</v>
      </c>
      <c r="D48" s="44">
        <f t="shared" si="6"/>
        <v>97.987927565392354</v>
      </c>
      <c r="E48" s="68">
        <f t="shared" si="7"/>
        <v>2.0120724346076457</v>
      </c>
      <c r="F48" s="44">
        <f t="shared" si="8"/>
        <v>53.388090349075974</v>
      </c>
      <c r="G48" s="44">
        <f t="shared" si="9"/>
        <v>44.353182751540039</v>
      </c>
      <c r="H48" s="44">
        <f t="shared" si="10"/>
        <v>2.2587268993839835</v>
      </c>
    </row>
    <row r="49" spans="1:8" x14ac:dyDescent="0.3">
      <c r="A49" s="17" t="s">
        <v>30</v>
      </c>
      <c r="C49" s="68">
        <f t="shared" si="6"/>
        <v>74.372759856630822</v>
      </c>
      <c r="D49" s="44">
        <f t="shared" si="6"/>
        <v>99.277108433734938</v>
      </c>
      <c r="E49" s="68">
        <f t="shared" si="7"/>
        <v>0.72289156626506024</v>
      </c>
      <c r="F49" s="44">
        <f t="shared" si="8"/>
        <v>54.61165048543689</v>
      </c>
      <c r="G49" s="44">
        <f t="shared" si="9"/>
        <v>32.524271844660191</v>
      </c>
      <c r="H49" s="44">
        <f t="shared" si="10"/>
        <v>12.864077669902912</v>
      </c>
    </row>
    <row r="50" spans="1:8" x14ac:dyDescent="0.3">
      <c r="A50" s="17" t="s">
        <v>31</v>
      </c>
      <c r="C50" s="68">
        <f t="shared" si="6"/>
        <v>70.925925925925924</v>
      </c>
      <c r="D50" s="44">
        <f t="shared" si="6"/>
        <v>97.911227154046998</v>
      </c>
      <c r="E50" s="68">
        <f t="shared" si="7"/>
        <v>2.0887728459530028</v>
      </c>
      <c r="F50" s="44">
        <f t="shared" si="8"/>
        <v>36.266666666666666</v>
      </c>
      <c r="G50" s="44">
        <f t="shared" si="9"/>
        <v>57.06666666666667</v>
      </c>
      <c r="H50" s="44">
        <f t="shared" si="10"/>
        <v>6.666666666666667</v>
      </c>
    </row>
    <row r="51" spans="1:8" x14ac:dyDescent="0.3">
      <c r="A51" s="17" t="s">
        <v>32</v>
      </c>
      <c r="C51" s="68">
        <f t="shared" si="6"/>
        <v>68.75</v>
      </c>
      <c r="D51" s="44">
        <f t="shared" si="6"/>
        <v>97.727272727272734</v>
      </c>
      <c r="E51" s="68">
        <f t="shared" si="7"/>
        <v>2.2727272727272729</v>
      </c>
      <c r="F51" s="44">
        <f t="shared" si="8"/>
        <v>56.478405315614616</v>
      </c>
      <c r="G51" s="44">
        <f t="shared" si="9"/>
        <v>37.209302325581397</v>
      </c>
      <c r="H51" s="44">
        <f t="shared" si="10"/>
        <v>6.3122923588039868</v>
      </c>
    </row>
    <row r="52" spans="1:8" x14ac:dyDescent="0.3">
      <c r="A52" s="17" t="s">
        <v>33</v>
      </c>
      <c r="C52" s="68">
        <f t="shared" si="6"/>
        <v>76.239316239316238</v>
      </c>
      <c r="D52" s="44">
        <f t="shared" si="6"/>
        <v>97.757847533632287</v>
      </c>
      <c r="E52" s="68">
        <f t="shared" si="7"/>
        <v>2.2421524663677128</v>
      </c>
      <c r="F52" s="44">
        <f t="shared" si="8"/>
        <v>58.256880733944953</v>
      </c>
      <c r="G52" s="44">
        <f t="shared" si="9"/>
        <v>34.862385321100916</v>
      </c>
      <c r="H52" s="44">
        <f t="shared" si="10"/>
        <v>6.8807339449541285</v>
      </c>
    </row>
    <row r="53" spans="1:8" x14ac:dyDescent="0.3">
      <c r="A53" s="17" t="s">
        <v>34</v>
      </c>
      <c r="C53" s="68">
        <f t="shared" si="6"/>
        <v>75.784753363228702</v>
      </c>
      <c r="D53" s="44">
        <f t="shared" si="6"/>
        <v>100</v>
      </c>
      <c r="E53" s="68">
        <f t="shared" si="7"/>
        <v>0</v>
      </c>
      <c r="F53" s="44">
        <f t="shared" si="8"/>
        <v>57.988165680473372</v>
      </c>
      <c r="G53" s="44">
        <f t="shared" si="9"/>
        <v>32.544378698224854</v>
      </c>
      <c r="H53" s="44">
        <f t="shared" si="10"/>
        <v>9.4674556213017755</v>
      </c>
    </row>
    <row r="54" spans="1:8" x14ac:dyDescent="0.3">
      <c r="A54" s="17" t="s">
        <v>35</v>
      </c>
      <c r="C54" s="68">
        <f t="shared" si="6"/>
        <v>79.496402877697847</v>
      </c>
      <c r="D54" s="44">
        <f t="shared" si="6"/>
        <v>93.665158371040718</v>
      </c>
      <c r="E54" s="68">
        <f t="shared" si="7"/>
        <v>6.3348416289592757</v>
      </c>
      <c r="F54" s="44">
        <f t="shared" si="8"/>
        <v>56.521739130434781</v>
      </c>
      <c r="G54" s="44">
        <f t="shared" si="9"/>
        <v>36.714975845410628</v>
      </c>
      <c r="H54" s="44">
        <f t="shared" si="10"/>
        <v>6.7632850241545892</v>
      </c>
    </row>
    <row r="55" spans="1:8" x14ac:dyDescent="0.3">
      <c r="A55" s="59" t="s">
        <v>36</v>
      </c>
      <c r="B55" s="8"/>
      <c r="C55" s="70">
        <f t="shared" si="6"/>
        <v>77.844311377245504</v>
      </c>
      <c r="D55" s="71">
        <f t="shared" si="6"/>
        <v>96.410256410256409</v>
      </c>
      <c r="E55" s="70">
        <f t="shared" si="7"/>
        <v>3.5897435897435899</v>
      </c>
      <c r="F55" s="71">
        <f t="shared" si="8"/>
        <v>57.180851063829785</v>
      </c>
      <c r="G55" s="71">
        <f t="shared" si="9"/>
        <v>34.840425531914896</v>
      </c>
      <c r="H55" s="71">
        <f t="shared" si="10"/>
        <v>7.9787234042553195</v>
      </c>
    </row>
    <row r="56" spans="1:8" x14ac:dyDescent="0.3">
      <c r="A56" s="59" t="s">
        <v>9</v>
      </c>
      <c r="B56" s="8"/>
      <c r="C56" s="70">
        <f t="shared" si="6"/>
        <v>74.457724656927837</v>
      </c>
      <c r="D56" s="71">
        <f t="shared" si="6"/>
        <v>98.424494649227114</v>
      </c>
      <c r="E56" s="70">
        <f t="shared" si="7"/>
        <v>1.5755053507728893</v>
      </c>
      <c r="F56" s="71">
        <f t="shared" si="8"/>
        <v>55.511929930534585</v>
      </c>
      <c r="G56" s="71">
        <f t="shared" si="9"/>
        <v>38.024765931742678</v>
      </c>
      <c r="H56" s="71">
        <f t="shared" si="10"/>
        <v>6.4633041377227425</v>
      </c>
    </row>
    <row r="57" spans="1:8" x14ac:dyDescent="0.3">
      <c r="A57" s="17" t="s">
        <v>37</v>
      </c>
      <c r="C57" s="68">
        <f t="shared" si="6"/>
        <v>80.550098231827107</v>
      </c>
      <c r="D57" s="44">
        <f t="shared" si="6"/>
        <v>96.58536585365853</v>
      </c>
      <c r="E57" s="68">
        <f t="shared" si="7"/>
        <v>3.4146341463414633</v>
      </c>
      <c r="F57" s="44">
        <f t="shared" si="8"/>
        <v>51.01010101010101</v>
      </c>
      <c r="G57" s="44">
        <f t="shared" si="9"/>
        <v>44.949494949494948</v>
      </c>
      <c r="H57" s="44">
        <f t="shared" si="10"/>
        <v>4.0404040404040407</v>
      </c>
    </row>
    <row r="58" spans="1:8" x14ac:dyDescent="0.3">
      <c r="A58" s="17" t="s">
        <v>38</v>
      </c>
      <c r="C58" s="68">
        <f t="shared" si="6"/>
        <v>84.665226781857456</v>
      </c>
      <c r="D58" s="44">
        <f t="shared" si="6"/>
        <v>97.959183673469383</v>
      </c>
      <c r="E58" s="68">
        <f t="shared" si="7"/>
        <v>2.0408163265306123</v>
      </c>
      <c r="F58" s="44">
        <f t="shared" si="8"/>
        <v>52.604166666666664</v>
      </c>
      <c r="G58" s="44">
        <f t="shared" si="9"/>
        <v>45.052083333333336</v>
      </c>
      <c r="H58" s="44">
        <f t="shared" si="10"/>
        <v>2.34375</v>
      </c>
    </row>
    <row r="59" spans="1:8" x14ac:dyDescent="0.3">
      <c r="A59" s="59" t="s">
        <v>10</v>
      </c>
      <c r="B59" s="8"/>
      <c r="C59" s="70">
        <f t="shared" si="6"/>
        <v>82.510288065843625</v>
      </c>
      <c r="D59" s="71">
        <f t="shared" si="6"/>
        <v>97.256857855361602</v>
      </c>
      <c r="E59" s="70">
        <f t="shared" si="7"/>
        <v>2.7431421446384041</v>
      </c>
      <c r="F59" s="71">
        <f t="shared" si="8"/>
        <v>51.794871794871796</v>
      </c>
      <c r="G59" s="71">
        <f t="shared" si="9"/>
        <v>45</v>
      </c>
      <c r="H59" s="71">
        <f t="shared" si="10"/>
        <v>3.2051282051282053</v>
      </c>
    </row>
    <row r="60" spans="1:8" x14ac:dyDescent="0.3">
      <c r="A60" s="17" t="s">
        <v>39</v>
      </c>
      <c r="C60" s="68">
        <f t="shared" si="6"/>
        <v>86.580882352941174</v>
      </c>
      <c r="D60" s="44">
        <f t="shared" si="6"/>
        <v>97.87685774946921</v>
      </c>
      <c r="E60" s="68">
        <f t="shared" si="7"/>
        <v>2.1231422505307855</v>
      </c>
      <c r="F60" s="44">
        <f t="shared" si="8"/>
        <v>59.002169197396967</v>
      </c>
      <c r="G60" s="44">
        <f t="shared" si="9"/>
        <v>38.611713665943604</v>
      </c>
      <c r="H60" s="44">
        <f t="shared" si="10"/>
        <v>2.3861171366594358</v>
      </c>
    </row>
    <row r="61" spans="1:8" x14ac:dyDescent="0.3">
      <c r="A61" s="17" t="s">
        <v>40</v>
      </c>
      <c r="C61" s="68">
        <f t="shared" si="6"/>
        <v>87.084870848708491</v>
      </c>
      <c r="D61" s="44">
        <f t="shared" si="6"/>
        <v>98.940677966101688</v>
      </c>
      <c r="E61" s="68">
        <f t="shared" si="7"/>
        <v>1.0593220338983051</v>
      </c>
      <c r="F61" s="44">
        <f t="shared" si="8"/>
        <v>64.882226980728049</v>
      </c>
      <c r="G61" s="44">
        <f t="shared" si="9"/>
        <v>32.976445396145607</v>
      </c>
      <c r="H61" s="44">
        <f t="shared" si="10"/>
        <v>2.1413276231263385</v>
      </c>
    </row>
    <row r="62" spans="1:8" x14ac:dyDescent="0.3">
      <c r="A62" s="17" t="s">
        <v>41</v>
      </c>
      <c r="C62" s="68">
        <f t="shared" si="6"/>
        <v>89.510489510489506</v>
      </c>
      <c r="D62" s="44">
        <f t="shared" si="6"/>
        <v>97.65625</v>
      </c>
      <c r="E62" s="68">
        <f t="shared" si="7"/>
        <v>2.34375</v>
      </c>
      <c r="F62" s="44">
        <f t="shared" si="8"/>
        <v>77</v>
      </c>
      <c r="G62" s="44">
        <f t="shared" si="9"/>
        <v>21</v>
      </c>
      <c r="H62" s="44">
        <f t="shared" si="10"/>
        <v>2</v>
      </c>
    </row>
    <row r="63" spans="1:8" x14ac:dyDescent="0.3">
      <c r="A63" s="59" t="s">
        <v>12</v>
      </c>
      <c r="B63" s="8"/>
      <c r="C63" s="70">
        <f t="shared" ref="C63:D77" si="11">C25*100/B25</f>
        <v>87.756332931242454</v>
      </c>
      <c r="D63" s="71">
        <f t="shared" si="11"/>
        <v>98.144329896907223</v>
      </c>
      <c r="E63" s="70">
        <f t="shared" si="7"/>
        <v>1.8556701030927836</v>
      </c>
      <c r="F63" s="71">
        <f t="shared" si="8"/>
        <v>67.226890756302524</v>
      </c>
      <c r="G63" s="71">
        <f t="shared" si="9"/>
        <v>30.602240896358545</v>
      </c>
      <c r="H63" s="71">
        <f t="shared" si="10"/>
        <v>2.1708683473389354</v>
      </c>
    </row>
    <row r="64" spans="1:8" x14ac:dyDescent="0.3">
      <c r="A64" s="17" t="s">
        <v>42</v>
      </c>
      <c r="C64" s="68">
        <f t="shared" si="11"/>
        <v>89.147286821705421</v>
      </c>
      <c r="D64" s="44">
        <f t="shared" si="11"/>
        <v>99.130434782608702</v>
      </c>
      <c r="E64" s="68">
        <f t="shared" si="7"/>
        <v>0.86956521739130432</v>
      </c>
      <c r="F64" s="44">
        <f t="shared" si="8"/>
        <v>44.736842105263158</v>
      </c>
      <c r="G64" s="44">
        <f t="shared" si="9"/>
        <v>53.070175438596493</v>
      </c>
      <c r="H64" s="44">
        <f t="shared" si="10"/>
        <v>2.192982456140351</v>
      </c>
    </row>
    <row r="65" spans="1:8" x14ac:dyDescent="0.3">
      <c r="A65" s="17" t="s">
        <v>43</v>
      </c>
      <c r="C65" s="68">
        <f t="shared" si="11"/>
        <v>74.358974358974365</v>
      </c>
      <c r="D65" s="44">
        <f t="shared" si="11"/>
        <v>98.275862068965523</v>
      </c>
      <c r="E65" s="68">
        <f t="shared" si="7"/>
        <v>1.7241379310344827</v>
      </c>
      <c r="F65" s="44">
        <f t="shared" si="8"/>
        <v>85.964912280701753</v>
      </c>
      <c r="G65" s="44">
        <f t="shared" si="9"/>
        <v>12.280701754385966</v>
      </c>
      <c r="H65" s="44">
        <f t="shared" si="10"/>
        <v>1.7543859649122806</v>
      </c>
    </row>
    <row r="66" spans="1:8" x14ac:dyDescent="0.3">
      <c r="A66" s="17" t="s">
        <v>44</v>
      </c>
      <c r="C66" s="68">
        <f t="shared" si="11"/>
        <v>88.235294117647058</v>
      </c>
      <c r="D66" s="44">
        <f t="shared" si="11"/>
        <v>98.333333333333329</v>
      </c>
      <c r="E66" s="68">
        <f t="shared" si="7"/>
        <v>1.6666666666666667</v>
      </c>
      <c r="F66" s="44">
        <f t="shared" si="8"/>
        <v>76.836158192090394</v>
      </c>
      <c r="G66" s="44">
        <f t="shared" si="9"/>
        <v>20.338983050847457</v>
      </c>
      <c r="H66" s="44">
        <f t="shared" si="10"/>
        <v>2.8248587570621471</v>
      </c>
    </row>
    <row r="67" spans="1:8" x14ac:dyDescent="0.3">
      <c r="A67" s="59" t="s">
        <v>45</v>
      </c>
      <c r="B67" s="8"/>
      <c r="C67" s="70">
        <f t="shared" si="11"/>
        <v>85.113268608414245</v>
      </c>
      <c r="D67" s="71">
        <f t="shared" si="11"/>
        <v>98.669201520912551</v>
      </c>
      <c r="E67" s="70">
        <f t="shared" si="7"/>
        <v>1.3307984790874525</v>
      </c>
      <c r="F67" s="71">
        <f t="shared" si="8"/>
        <v>64.739884393063591</v>
      </c>
      <c r="G67" s="71">
        <f t="shared" si="9"/>
        <v>32.947976878612714</v>
      </c>
      <c r="H67" s="71">
        <f t="shared" si="10"/>
        <v>2.3121387283236996</v>
      </c>
    </row>
    <row r="68" spans="1:8" x14ac:dyDescent="0.3">
      <c r="A68" s="17" t="s">
        <v>46</v>
      </c>
      <c r="C68" s="68">
        <f t="shared" si="11"/>
        <v>85.403050108932462</v>
      </c>
      <c r="D68" s="44">
        <f t="shared" si="11"/>
        <v>98.724489795918373</v>
      </c>
      <c r="E68" s="68">
        <f t="shared" si="7"/>
        <v>1.2755102040816326</v>
      </c>
      <c r="F68" s="44">
        <f t="shared" si="8"/>
        <v>85.012919896640824</v>
      </c>
      <c r="G68" s="44">
        <f t="shared" si="9"/>
        <v>14.211886304909561</v>
      </c>
      <c r="H68" s="44">
        <f t="shared" si="10"/>
        <v>0.77519379844961245</v>
      </c>
    </row>
    <row r="69" spans="1:8" x14ac:dyDescent="0.3">
      <c r="A69" s="17" t="s">
        <v>47</v>
      </c>
      <c r="C69" s="68">
        <f t="shared" si="11"/>
        <v>81.140350877192986</v>
      </c>
      <c r="D69" s="44">
        <f t="shared" si="11"/>
        <v>94.594594594594597</v>
      </c>
      <c r="E69" s="68">
        <f t="shared" si="7"/>
        <v>5.4054054054054053</v>
      </c>
      <c r="F69" s="44">
        <f t="shared" si="8"/>
        <v>62.857142857142854</v>
      </c>
      <c r="G69" s="44">
        <f t="shared" si="9"/>
        <v>34.857142857142854</v>
      </c>
      <c r="H69" s="44">
        <f t="shared" si="10"/>
        <v>2.2857142857142856</v>
      </c>
    </row>
    <row r="70" spans="1:8" x14ac:dyDescent="0.3">
      <c r="A70" s="59" t="s">
        <v>48</v>
      </c>
      <c r="B70" s="8"/>
      <c r="C70" s="70">
        <f t="shared" si="11"/>
        <v>83.988355167394474</v>
      </c>
      <c r="D70" s="71">
        <f t="shared" si="11"/>
        <v>97.400346620450605</v>
      </c>
      <c r="E70" s="70">
        <f t="shared" si="7"/>
        <v>2.5996533795493932</v>
      </c>
      <c r="F70" s="71">
        <f t="shared" si="8"/>
        <v>78.113879003558722</v>
      </c>
      <c r="G70" s="71">
        <f t="shared" si="9"/>
        <v>20.640569395017792</v>
      </c>
      <c r="H70" s="71">
        <f t="shared" si="10"/>
        <v>1.2455516014234875</v>
      </c>
    </row>
    <row r="71" spans="1:8" x14ac:dyDescent="0.3">
      <c r="A71" s="17" t="s">
        <v>49</v>
      </c>
      <c r="C71" s="68">
        <f t="shared" si="11"/>
        <v>75.898520084566599</v>
      </c>
      <c r="D71" s="44">
        <f t="shared" si="11"/>
        <v>97.771587743732596</v>
      </c>
      <c r="E71" s="68">
        <f t="shared" si="7"/>
        <v>2.2284122562674096</v>
      </c>
      <c r="F71" s="44">
        <f t="shared" si="8"/>
        <v>62.67806267806268</v>
      </c>
      <c r="G71" s="44">
        <f t="shared" si="9"/>
        <v>35.327635327635328</v>
      </c>
      <c r="H71" s="44">
        <f t="shared" si="10"/>
        <v>1.9943019943019944</v>
      </c>
    </row>
    <row r="72" spans="1:8" x14ac:dyDescent="0.3">
      <c r="A72" s="17" t="s">
        <v>50</v>
      </c>
      <c r="C72" s="68">
        <f t="shared" si="11"/>
        <v>84.274193548387103</v>
      </c>
      <c r="D72" s="44">
        <f t="shared" si="11"/>
        <v>98.803827751196167</v>
      </c>
      <c r="E72" s="68">
        <f t="shared" si="7"/>
        <v>1.1961722488038278</v>
      </c>
      <c r="F72" s="44">
        <f t="shared" si="8"/>
        <v>70.944309927360777</v>
      </c>
      <c r="G72" s="44">
        <f t="shared" si="9"/>
        <v>26.392251815980629</v>
      </c>
      <c r="H72" s="44">
        <f t="shared" si="10"/>
        <v>2.6634382566585955</v>
      </c>
    </row>
    <row r="73" spans="1:8" x14ac:dyDescent="0.3">
      <c r="A73" s="59" t="s">
        <v>15</v>
      </c>
      <c r="B73" s="8"/>
      <c r="C73" s="70">
        <f t="shared" si="11"/>
        <v>80.185758513931887</v>
      </c>
      <c r="D73" s="71">
        <f t="shared" si="11"/>
        <v>98.326898326898331</v>
      </c>
      <c r="E73" s="70">
        <f t="shared" si="7"/>
        <v>1.673101673101673</v>
      </c>
      <c r="F73" s="71">
        <f t="shared" si="8"/>
        <v>67.146596858638745</v>
      </c>
      <c r="G73" s="71">
        <f t="shared" si="9"/>
        <v>30.497382198952881</v>
      </c>
      <c r="H73" s="71">
        <f t="shared" si="10"/>
        <v>2.3560209424083771</v>
      </c>
    </row>
    <row r="74" spans="1:8" x14ac:dyDescent="0.3">
      <c r="A74" s="17" t="s">
        <v>51</v>
      </c>
      <c r="C74" s="68">
        <f t="shared" si="11"/>
        <v>75.716440422322776</v>
      </c>
      <c r="D74" s="44">
        <f t="shared" si="11"/>
        <v>96.414342629482078</v>
      </c>
      <c r="E74" s="68">
        <f t="shared" si="7"/>
        <v>3.5856573705179282</v>
      </c>
      <c r="F74" s="44">
        <f t="shared" si="8"/>
        <v>69.421487603305792</v>
      </c>
      <c r="G74" s="44">
        <f t="shared" si="9"/>
        <v>24.793388429752067</v>
      </c>
      <c r="H74" s="44">
        <f t="shared" si="10"/>
        <v>5.785123966942149</v>
      </c>
    </row>
    <row r="75" spans="1:8" x14ac:dyDescent="0.3">
      <c r="A75" s="17" t="s">
        <v>52</v>
      </c>
      <c r="C75" s="68">
        <f t="shared" si="11"/>
        <v>84.73609129814551</v>
      </c>
      <c r="D75" s="44">
        <f t="shared" si="11"/>
        <v>99.326599326599322</v>
      </c>
      <c r="E75" s="68">
        <f t="shared" si="7"/>
        <v>0.67340067340067344</v>
      </c>
      <c r="F75" s="44">
        <f t="shared" si="8"/>
        <v>43.559322033898304</v>
      </c>
      <c r="G75" s="44">
        <f t="shared" si="9"/>
        <v>54.237288135593218</v>
      </c>
      <c r="H75" s="44">
        <f t="shared" si="10"/>
        <v>2.2033898305084745</v>
      </c>
    </row>
    <row r="76" spans="1:8" ht="13.5" thickBot="1" x14ac:dyDescent="0.35">
      <c r="A76" s="59" t="s">
        <v>20</v>
      </c>
      <c r="B76" s="8"/>
      <c r="C76" s="70">
        <f t="shared" si="11"/>
        <v>83.903675538656529</v>
      </c>
      <c r="D76" s="71">
        <f t="shared" si="11"/>
        <v>99.244712990936563</v>
      </c>
      <c r="E76" s="70">
        <f t="shared" si="7"/>
        <v>0.75528700906344415</v>
      </c>
      <c r="F76" s="71">
        <f t="shared" si="8"/>
        <v>43.835616438356162</v>
      </c>
      <c r="G76" s="71">
        <f t="shared" si="9"/>
        <v>53.576864535768642</v>
      </c>
      <c r="H76" s="71">
        <f t="shared" si="10"/>
        <v>2.5875190258751903</v>
      </c>
    </row>
    <row r="77" spans="1:8" x14ac:dyDescent="0.3">
      <c r="A77" s="21" t="s">
        <v>21</v>
      </c>
      <c r="B77" s="73"/>
      <c r="C77" s="90">
        <f t="shared" si="11"/>
        <v>79.680774748923966</v>
      </c>
      <c r="D77" s="41">
        <f t="shared" si="11"/>
        <v>98.04186360567185</v>
      </c>
      <c r="E77" s="90">
        <f t="shared" si="7"/>
        <v>1.9581363943281567</v>
      </c>
      <c r="F77" s="41">
        <f t="shared" si="8"/>
        <v>60.043617998163455</v>
      </c>
      <c r="G77" s="41">
        <f t="shared" si="9"/>
        <v>35.75528007346189</v>
      </c>
      <c r="H77" s="41">
        <f t="shared" si="10"/>
        <v>4.2011019283746558</v>
      </c>
    </row>
    <row r="79" spans="1:8" ht="13.5" customHeight="1" x14ac:dyDescent="0.35">
      <c r="A79" s="25" t="s">
        <v>63</v>
      </c>
    </row>
    <row r="80" spans="1:8" s="16" customFormat="1" ht="13.5" thickBot="1" x14ac:dyDescent="0.35">
      <c r="A80" s="26" t="s">
        <v>23</v>
      </c>
      <c r="B80" s="28"/>
      <c r="C80" s="52" t="s">
        <v>3</v>
      </c>
      <c r="D80" s="28" t="s">
        <v>4</v>
      </c>
      <c r="E80" s="52" t="s">
        <v>5</v>
      </c>
      <c r="F80" s="28" t="s">
        <v>6</v>
      </c>
      <c r="G80" s="28" t="s">
        <v>7</v>
      </c>
      <c r="H80" s="28" t="s">
        <v>60</v>
      </c>
    </row>
    <row r="81" spans="1:8" x14ac:dyDescent="0.3">
      <c r="A81" s="17" t="s">
        <v>24</v>
      </c>
      <c r="C81" s="74">
        <f>C43-'1975'!C43</f>
        <v>-14.260391521153068</v>
      </c>
      <c r="D81" s="34">
        <f>D43-'1975'!D43</f>
        <v>7.3574494175346672E-2</v>
      </c>
      <c r="E81" s="74">
        <f>E43-'1975'!E43</f>
        <v>-7.3574494175352445E-2</v>
      </c>
      <c r="F81" s="34">
        <f>F43-'1975'!F43</f>
        <v>-1.056171260774839</v>
      </c>
      <c r="G81" s="35">
        <f>G43-'1975'!G43</f>
        <v>-2.8085630387420721</v>
      </c>
      <c r="H81" s="44">
        <f>H43</f>
        <v>3.8647342995169081</v>
      </c>
    </row>
    <row r="82" spans="1:8" x14ac:dyDescent="0.3">
      <c r="A82" s="17" t="s">
        <v>25</v>
      </c>
      <c r="C82" s="68">
        <f>C44-'1975'!C44</f>
        <v>-11.710090984284534</v>
      </c>
      <c r="D82" s="33">
        <f>D44-'1975'!D44</f>
        <v>-0.44123766860052172</v>
      </c>
      <c r="E82" s="68">
        <f>E44-'1975'!E44</f>
        <v>0.44123766860052371</v>
      </c>
      <c r="F82" s="33">
        <f>F44-'1975'!F44</f>
        <v>-1.4884499328042224</v>
      </c>
      <c r="G82" s="36">
        <f>G44-'1975'!G44</f>
        <v>-6.5344727032989312</v>
      </c>
      <c r="H82" s="44">
        <f t="shared" ref="H82:H115" si="12">H44</f>
        <v>8.0229226361031518</v>
      </c>
    </row>
    <row r="83" spans="1:8" x14ac:dyDescent="0.3">
      <c r="A83" s="17" t="s">
        <v>26</v>
      </c>
      <c r="C83" s="68">
        <f>C45-'1975'!C45</f>
        <v>-10.028860028860038</v>
      </c>
      <c r="D83" s="33">
        <f>D45-'1975'!D45</f>
        <v>-1.470588235294116</v>
      </c>
      <c r="E83" s="68">
        <f>E45-'1975'!E45</f>
        <v>1.4705882352941178</v>
      </c>
      <c r="F83" s="33">
        <f>F45-'1975'!F45</f>
        <v>0.81411126187245486</v>
      </c>
      <c r="G83" s="36">
        <f>G45-'1975'!G45</f>
        <v>-6.7842605156037976</v>
      </c>
      <c r="H83" s="44">
        <f t="shared" si="12"/>
        <v>5.9701492537313436</v>
      </c>
    </row>
    <row r="84" spans="1:8" x14ac:dyDescent="0.3">
      <c r="A84" s="59" t="s">
        <v>27</v>
      </c>
      <c r="B84" s="8"/>
      <c r="C84" s="70">
        <f>C46-'1975'!C46</f>
        <v>-11.491971128942708</v>
      </c>
      <c r="D84" s="37">
        <f>D46-'1975'!D46</f>
        <v>-0.52492474855003479</v>
      </c>
      <c r="E84" s="70">
        <f>E46-'1975'!E46</f>
        <v>0.52492474855003302</v>
      </c>
      <c r="F84" s="37">
        <f>F46-'1975'!F46</f>
        <v>-1.9847140039447737</v>
      </c>
      <c r="G84" s="69">
        <f>G46-'1975'!G46</f>
        <v>-5.7075936883629197</v>
      </c>
      <c r="H84" s="71">
        <f t="shared" si="12"/>
        <v>7.6923076923076925</v>
      </c>
    </row>
    <row r="85" spans="1:8" x14ac:dyDescent="0.3">
      <c r="A85" s="17" t="s">
        <v>28</v>
      </c>
      <c r="C85" s="68">
        <f>C47-'1975'!C47</f>
        <v>-14.666513910370242</v>
      </c>
      <c r="D85" s="33">
        <f>D47-'1975'!D47</f>
        <v>2.6307068167533174</v>
      </c>
      <c r="E85" s="68">
        <f>E47-'1975'!E47</f>
        <v>-2.6307068167533281</v>
      </c>
      <c r="F85" s="33">
        <f>F47-'1975'!F47</f>
        <v>3.7177235617998861</v>
      </c>
      <c r="G85" s="36">
        <f>G47-'1975'!G47</f>
        <v>-8.0655496487564093</v>
      </c>
      <c r="H85" s="44">
        <f t="shared" si="12"/>
        <v>4.3478260869565215</v>
      </c>
    </row>
    <row r="86" spans="1:8" x14ac:dyDescent="0.3">
      <c r="A86" s="17" t="s">
        <v>29</v>
      </c>
      <c r="C86" s="68">
        <f>C48-'1975'!C48</f>
        <v>-17.424222421714092</v>
      </c>
      <c r="D86" s="33">
        <f>D48-'1975'!D48</f>
        <v>0.98331927046147882</v>
      </c>
      <c r="E86" s="68">
        <f>E48-'1975'!E48</f>
        <v>-0.98331927046147882</v>
      </c>
      <c r="F86" s="33">
        <f>F48-'1975'!F48</f>
        <v>0.89402859135626045</v>
      </c>
      <c r="G86" s="36">
        <f>G48-'1975'!G48</f>
        <v>-3.1527554907402475</v>
      </c>
      <c r="H86" s="44">
        <f t="shared" si="12"/>
        <v>2.2587268993839835</v>
      </c>
    </row>
    <row r="87" spans="1:8" x14ac:dyDescent="0.3">
      <c r="A87" s="17" t="s">
        <v>30</v>
      </c>
      <c r="C87" s="68">
        <f>C49-'1975'!C49</f>
        <v>-16.591095565055923</v>
      </c>
      <c r="D87" s="33">
        <f>D49-'1975'!D49</f>
        <v>-0.28139046251230582</v>
      </c>
      <c r="E87" s="68">
        <f>E49-'1975'!E49</f>
        <v>0.28139046251230088</v>
      </c>
      <c r="F87" s="33">
        <f>F49-'1975'!F49</f>
        <v>2.7269498202484215</v>
      </c>
      <c r="G87" s="36">
        <f>G49-'1975'!G49</f>
        <v>-15.59102749015134</v>
      </c>
      <c r="H87" s="44">
        <f t="shared" si="12"/>
        <v>12.864077669902912</v>
      </c>
    </row>
    <row r="88" spans="1:8" x14ac:dyDescent="0.3">
      <c r="A88" s="17" t="s">
        <v>31</v>
      </c>
      <c r="C88" s="68">
        <f>C50-'1975'!C50</f>
        <v>-11.956956956956958</v>
      </c>
      <c r="D88" s="33">
        <f>D50-'1975'!D50</f>
        <v>-0.73007719377909552</v>
      </c>
      <c r="E88" s="68">
        <f>E50-'1975'!E50</f>
        <v>0.73007719377908975</v>
      </c>
      <c r="F88" s="33">
        <f>F50-'1975'!F50</f>
        <v>-10.565289256198348</v>
      </c>
      <c r="G88" s="36">
        <f>G50-'1975'!G50</f>
        <v>3.8986225895316835</v>
      </c>
      <c r="H88" s="44">
        <f t="shared" si="12"/>
        <v>6.666666666666667</v>
      </c>
    </row>
    <row r="89" spans="1:8" x14ac:dyDescent="0.3">
      <c r="A89" s="17" t="s">
        <v>32</v>
      </c>
      <c r="C89" s="68">
        <f>C51-'1975'!C51</f>
        <v>-18.724332648870643</v>
      </c>
      <c r="D89" s="33">
        <f>D51-'1975'!D51</f>
        <v>-1.3337601365770269</v>
      </c>
      <c r="E89" s="68">
        <f>E51-'1975'!E51</f>
        <v>1.3337601365770382</v>
      </c>
      <c r="F89" s="33">
        <f>F51-'1975'!F51</f>
        <v>1.5021019980790697</v>
      </c>
      <c r="G89" s="36">
        <f>G51-'1975'!G51</f>
        <v>-7.8143943568830565</v>
      </c>
      <c r="H89" s="44">
        <f t="shared" si="12"/>
        <v>6.3122923588039868</v>
      </c>
    </row>
    <row r="90" spans="1:8" x14ac:dyDescent="0.3">
      <c r="A90" s="17" t="s">
        <v>33</v>
      </c>
      <c r="C90" s="68">
        <f>C52-'1975'!C52</f>
        <v>-11.384446136921383</v>
      </c>
      <c r="D90" s="33">
        <f>D52-'1975'!D52</f>
        <v>-0.358913294992945</v>
      </c>
      <c r="E90" s="68">
        <f>E52-'1975'!E52</f>
        <v>0.35891329499294833</v>
      </c>
      <c r="F90" s="33">
        <f>F52-'1975'!F52</f>
        <v>-1.6279561182623397</v>
      </c>
      <c r="G90" s="36">
        <f>G52-'1975'!G52</f>
        <v>-5.2527778266917906</v>
      </c>
      <c r="H90" s="44">
        <f t="shared" si="12"/>
        <v>6.8807339449541285</v>
      </c>
    </row>
    <row r="91" spans="1:8" x14ac:dyDescent="0.3">
      <c r="A91" s="17" t="s">
        <v>34</v>
      </c>
      <c r="C91" s="68">
        <f>C53-'1975'!C53</f>
        <v>-12.198079254797051</v>
      </c>
      <c r="D91" s="33">
        <f>D53-'1975'!D53</f>
        <v>0.97560975609755474</v>
      </c>
      <c r="E91" s="68">
        <f>E53-'1975'!E53</f>
        <v>-0.97560975609756095</v>
      </c>
      <c r="F91" s="33">
        <f>F53-'1975'!F53</f>
        <v>-4.5734106742064284</v>
      </c>
      <c r="G91" s="36">
        <f>G53-'1975'!G53</f>
        <v>-4.8940449470953453</v>
      </c>
      <c r="H91" s="44">
        <f t="shared" si="12"/>
        <v>9.4674556213017755</v>
      </c>
    </row>
    <row r="92" spans="1:8" x14ac:dyDescent="0.3">
      <c r="A92" s="17" t="s">
        <v>35</v>
      </c>
      <c r="C92" s="68">
        <f>C54-'1975'!C54</f>
        <v>-16.321087616598732</v>
      </c>
      <c r="D92" s="33">
        <f>D54-'1975'!D54</f>
        <v>-1.5729368670545227</v>
      </c>
      <c r="E92" s="68">
        <f>E54-'1975'!E54</f>
        <v>1.5729368670545139</v>
      </c>
      <c r="F92" s="33">
        <f>F54-'1975'!F54</f>
        <v>-8.0615942028985472</v>
      </c>
      <c r="G92" s="36">
        <f>G54-'1975'!G54</f>
        <v>1.2983091787439633</v>
      </c>
      <c r="H92" s="44">
        <f t="shared" si="12"/>
        <v>6.7632850241545892</v>
      </c>
    </row>
    <row r="93" spans="1:8" x14ac:dyDescent="0.3">
      <c r="A93" s="59" t="s">
        <v>36</v>
      </c>
      <c r="B93" s="8"/>
      <c r="C93" s="70">
        <f>C55-'1975'!C55</f>
        <v>-14.292785396948048</v>
      </c>
      <c r="D93" s="37">
        <f>D55-'1975'!D55</f>
        <v>-0.52628625932783279</v>
      </c>
      <c r="E93" s="70">
        <f>E55-'1975'!E55</f>
        <v>0.52628625932783502</v>
      </c>
      <c r="F93" s="37">
        <f>F55-'1975'!F55</f>
        <v>-6.4760338120167162</v>
      </c>
      <c r="G93" s="69">
        <f>G55-'1975'!G55</f>
        <v>-1.5026895922386032</v>
      </c>
      <c r="H93" s="71">
        <f t="shared" si="12"/>
        <v>7.9787234042553195</v>
      </c>
    </row>
    <row r="94" spans="1:8" x14ac:dyDescent="0.3">
      <c r="A94" s="59" t="s">
        <v>9</v>
      </c>
      <c r="B94" s="8"/>
      <c r="C94" s="70">
        <f>C56-'1975'!C56</f>
        <v>-14.345813518118717</v>
      </c>
      <c r="D94" s="37">
        <f>D56-'1975'!D56</f>
        <v>0.12829543559671208</v>
      </c>
      <c r="E94" s="70">
        <f>E56-'1975'!E56</f>
        <v>-0.12829543559670431</v>
      </c>
      <c r="F94" s="37">
        <f>F56-'1975'!F56</f>
        <v>-1.3147367361320832</v>
      </c>
      <c r="G94" s="69">
        <f>G56-'1975'!G56</f>
        <v>-5.148567401590654</v>
      </c>
      <c r="H94" s="71">
        <f t="shared" si="12"/>
        <v>6.4633041377227425</v>
      </c>
    </row>
    <row r="95" spans="1:8" x14ac:dyDescent="0.3">
      <c r="A95" s="17" t="s">
        <v>37</v>
      </c>
      <c r="C95" s="68">
        <f>C57-'1975'!C57</f>
        <v>-10.178378589364939</v>
      </c>
      <c r="D95" s="33">
        <f>D57-'1975'!D57</f>
        <v>-1.9547801317429361</v>
      </c>
      <c r="E95" s="68">
        <f>E57-'1975'!E57</f>
        <v>1.9547801317429232</v>
      </c>
      <c r="F95" s="33">
        <f>F57-'1975'!F57</f>
        <v>-3.557800224466888</v>
      </c>
      <c r="G95" s="36">
        <f>G57-'1975'!G57</f>
        <v>-0.48260381593715351</v>
      </c>
      <c r="H95" s="44">
        <f t="shared" si="12"/>
        <v>4.0404040404040407</v>
      </c>
    </row>
    <row r="96" spans="1:8" x14ac:dyDescent="0.3">
      <c r="A96" s="17" t="s">
        <v>38</v>
      </c>
      <c r="C96" s="68">
        <f>C58-'1975'!C58</f>
        <v>-6.2821416391951743</v>
      </c>
      <c r="D96" s="33">
        <f>D58-'1975'!D58</f>
        <v>-0.42044595616025049</v>
      </c>
      <c r="E96" s="68">
        <f>E58-'1975'!E58</f>
        <v>0.42044595616024183</v>
      </c>
      <c r="F96" s="33">
        <f>F58-'1975'!F58</f>
        <v>-1.5134803921568647</v>
      </c>
      <c r="G96" s="36">
        <f>G58-'1975'!G58</f>
        <v>-0.8302696078431353</v>
      </c>
      <c r="H96" s="44">
        <f t="shared" si="12"/>
        <v>2.34375</v>
      </c>
    </row>
    <row r="97" spans="1:8" x14ac:dyDescent="0.3">
      <c r="A97" s="59" t="s">
        <v>10</v>
      </c>
      <c r="B97" s="8"/>
      <c r="C97" s="70">
        <f>C59-'1975'!C59</f>
        <v>-8.3302291755356919</v>
      </c>
      <c r="D97" s="37">
        <f>D59-'1975'!D59</f>
        <v>-1.2010306381140765</v>
      </c>
      <c r="E97" s="70">
        <f>E59-'1975'!E59</f>
        <v>1.2010306381140863</v>
      </c>
      <c r="F97" s="37">
        <f>F59-'1975'!F59</f>
        <v>-2.5424776027185629</v>
      </c>
      <c r="G97" s="69">
        <f>G59-'1975'!G59</f>
        <v>-0.66265060240964146</v>
      </c>
      <c r="H97" s="71">
        <f t="shared" si="12"/>
        <v>3.2051282051282053</v>
      </c>
    </row>
    <row r="98" spans="1:8" x14ac:dyDescent="0.3">
      <c r="A98" s="17" t="s">
        <v>39</v>
      </c>
      <c r="C98" s="68">
        <f>C60-'1975'!C60</f>
        <v>-5.0699715370019049</v>
      </c>
      <c r="D98" s="33">
        <f>D60-'1975'!D60</f>
        <v>-0.46682755073783255</v>
      </c>
      <c r="E98" s="68">
        <f>E60-'1975'!E60</f>
        <v>0.46682755073782478</v>
      </c>
      <c r="F98" s="33">
        <f>F60-'1975'!F60</f>
        <v>-0.99783080260303336</v>
      </c>
      <c r="G98" s="36">
        <f>G60-'1975'!G60</f>
        <v>-1.3882863340563958</v>
      </c>
      <c r="H98" s="44">
        <f t="shared" si="12"/>
        <v>2.3861171366594358</v>
      </c>
    </row>
    <row r="99" spans="1:8" x14ac:dyDescent="0.3">
      <c r="A99" s="17" t="s">
        <v>40</v>
      </c>
      <c r="C99" s="68">
        <f>C61-'1975'!C61</f>
        <v>-8.1532243893867502</v>
      </c>
      <c r="D99" s="33">
        <f>D61-'1975'!D61</f>
        <v>0.28683181225552801</v>
      </c>
      <c r="E99" s="68">
        <f>E61-'1975'!E61</f>
        <v>-0.28683181225554111</v>
      </c>
      <c r="F99" s="33">
        <f>F61-'1975'!F61</f>
        <v>9.326671425172492</v>
      </c>
      <c r="G99" s="36">
        <f>G61-'1975'!G61</f>
        <v>-11.467999048298836</v>
      </c>
      <c r="H99" s="44">
        <f t="shared" si="12"/>
        <v>2.1413276231263385</v>
      </c>
    </row>
    <row r="100" spans="1:8" x14ac:dyDescent="0.3">
      <c r="A100" s="17" t="s">
        <v>41</v>
      </c>
      <c r="C100" s="68">
        <f>C62-'1975'!C62</f>
        <v>-4.3670615099186563</v>
      </c>
      <c r="D100" s="33">
        <f>D62-'1975'!D62</f>
        <v>-0.7627223320158123</v>
      </c>
      <c r="E100" s="68">
        <f>E62-'1975'!E62</f>
        <v>0.7627223320158103</v>
      </c>
      <c r="F100" s="33">
        <f>F62-'1975'!F62</f>
        <v>5.5140562248996048</v>
      </c>
      <c r="G100" s="36">
        <f>G62-'1975'!G62</f>
        <v>-7.5140562248995977</v>
      </c>
      <c r="H100" s="44">
        <f t="shared" si="12"/>
        <v>2</v>
      </c>
    </row>
    <row r="101" spans="1:8" x14ac:dyDescent="0.3">
      <c r="A101" s="59" t="s">
        <v>12</v>
      </c>
      <c r="B101" s="8"/>
      <c r="C101" s="70">
        <f>C63-'1975'!C63</f>
        <v>-5.8540889049858293</v>
      </c>
      <c r="D101" s="37">
        <f>D63-'1975'!D63</f>
        <v>-0.33148189898409441</v>
      </c>
      <c r="E101" s="70">
        <f>E63-'1975'!E63</f>
        <v>0.33148189898410241</v>
      </c>
      <c r="F101" s="37">
        <f>F63-'1975'!F63</f>
        <v>4.9119513215784352</v>
      </c>
      <c r="G101" s="69">
        <f>G63-'1975'!G63</f>
        <v>-7.0828196689173666</v>
      </c>
      <c r="H101" s="71">
        <f t="shared" si="12"/>
        <v>2.1708683473389354</v>
      </c>
    </row>
    <row r="102" spans="1:8" x14ac:dyDescent="0.3">
      <c r="A102" s="17" t="s">
        <v>42</v>
      </c>
      <c r="C102" s="68">
        <f>C64-'1975'!C64</f>
        <v>-5.1616562677254763</v>
      </c>
      <c r="D102" s="33">
        <f>D64-'1975'!D64</f>
        <v>-0.86956521739129755</v>
      </c>
      <c r="E102" s="68">
        <f>E64-'1975'!E64</f>
        <v>0.86956521739130432</v>
      </c>
      <c r="F102" s="33">
        <f>F64-'1975'!F64</f>
        <v>-33.71143375680581</v>
      </c>
      <c r="G102" s="36">
        <f>G64-'1975'!G64</f>
        <v>31.518451300665458</v>
      </c>
      <c r="H102" s="44">
        <f t="shared" si="12"/>
        <v>2.192982456140351</v>
      </c>
    </row>
    <row r="103" spans="1:8" x14ac:dyDescent="0.3">
      <c r="A103" s="17" t="s">
        <v>43</v>
      </c>
      <c r="C103" s="68">
        <f>C65-'1975'!C65</f>
        <v>-13.382961124896596</v>
      </c>
      <c r="D103" s="33">
        <f>D65-'1975'!D65</f>
        <v>-0.98884381338741889</v>
      </c>
      <c r="E103" s="68">
        <f>E65-'1975'!E65</f>
        <v>0.98884381338742378</v>
      </c>
      <c r="F103" s="33">
        <f>F65-'1975'!F65</f>
        <v>5.2241715399610058</v>
      </c>
      <c r="G103" s="36">
        <f>G65-'1975'!G65</f>
        <v>-6.9785575048732937</v>
      </c>
      <c r="H103" s="44">
        <f t="shared" si="12"/>
        <v>1.7543859649122806</v>
      </c>
    </row>
    <row r="104" spans="1:8" x14ac:dyDescent="0.3">
      <c r="A104" s="17" t="s">
        <v>44</v>
      </c>
      <c r="C104" s="68">
        <f>C66-'1975'!C66</f>
        <v>-8.0610021786492325</v>
      </c>
      <c r="D104" s="33">
        <f>D66-'1975'!D66</f>
        <v>-0.56776556776557641</v>
      </c>
      <c r="E104" s="68">
        <f>E66-'1975'!E66</f>
        <v>0.56776556776556775</v>
      </c>
      <c r="F104" s="33">
        <f>F66-'1975'!F66</f>
        <v>-2.0527306967984913</v>
      </c>
      <c r="G104" s="36">
        <f>G66-'1975'!G66</f>
        <v>-0.77212806026365399</v>
      </c>
      <c r="H104" s="44">
        <f t="shared" si="12"/>
        <v>2.8248587570621471</v>
      </c>
    </row>
    <row r="105" spans="1:8" x14ac:dyDescent="0.3">
      <c r="A105" s="59" t="s">
        <v>45</v>
      </c>
      <c r="B105" s="8"/>
      <c r="C105" s="70">
        <f>C67-'1975'!C67</f>
        <v>-8.1070703746366064</v>
      </c>
      <c r="D105" s="37">
        <f>D67-'1975'!D67</f>
        <v>-0.78534393363290178</v>
      </c>
      <c r="E105" s="70">
        <f>E67-'1975'!E67</f>
        <v>0.78534393363290711</v>
      </c>
      <c r="F105" s="37">
        <f>F67-'1975'!F67</f>
        <v>-14.419164967082665</v>
      </c>
      <c r="G105" s="69">
        <f>G67-'1975'!G67</f>
        <v>12.107026238758966</v>
      </c>
      <c r="H105" s="71">
        <f t="shared" si="12"/>
        <v>2.3121387283236996</v>
      </c>
    </row>
    <row r="106" spans="1:8" x14ac:dyDescent="0.3">
      <c r="A106" s="17" t="s">
        <v>46</v>
      </c>
      <c r="C106" s="68">
        <f>C68-'1975'!C68</f>
        <v>-9.8236802013300633</v>
      </c>
      <c r="D106" s="33">
        <f>D68-'1975'!D68</f>
        <v>2.734514858575011</v>
      </c>
      <c r="E106" s="68">
        <f>E68-'1975'!E68</f>
        <v>-2.7345148585750088</v>
      </c>
      <c r="F106" s="33">
        <f>F68-'1975'!F68</f>
        <v>-4.2821192678500353</v>
      </c>
      <c r="G106" s="36">
        <f>G68-'1975'!G68</f>
        <v>3.5069254694004215</v>
      </c>
      <c r="H106" s="44">
        <f t="shared" si="12"/>
        <v>0.77519379844961245</v>
      </c>
    </row>
    <row r="107" spans="1:8" x14ac:dyDescent="0.3">
      <c r="A107" s="17" t="s">
        <v>47</v>
      </c>
      <c r="C107" s="68">
        <f>C69-'1975'!C69</f>
        <v>-10.022439820481438</v>
      </c>
      <c r="D107" s="33">
        <f>D69-'1975'!D69</f>
        <v>-1.3237727523441833</v>
      </c>
      <c r="E107" s="68">
        <f>E69-'1975'!E69</f>
        <v>1.3237727523441807</v>
      </c>
      <c r="F107" s="33">
        <f>F69-'1975'!F69</f>
        <v>-4.1641337386018265</v>
      </c>
      <c r="G107" s="36">
        <f>G69-'1975'!G69</f>
        <v>1.8784194528875346</v>
      </c>
      <c r="H107" s="44">
        <f t="shared" si="12"/>
        <v>2.2857142857142856</v>
      </c>
    </row>
    <row r="108" spans="1:8" x14ac:dyDescent="0.3">
      <c r="A108" s="59" t="s">
        <v>48</v>
      </c>
      <c r="B108" s="8"/>
      <c r="C108" s="70">
        <f>C70-'1975'!C70</f>
        <v>-9.8602252742459058</v>
      </c>
      <c r="D108" s="37">
        <f>D70-'1975'!D70</f>
        <v>1.4339600658287566</v>
      </c>
      <c r="E108" s="70">
        <f>E70-'1975'!E70</f>
        <v>-1.4339600658287579</v>
      </c>
      <c r="F108" s="37">
        <f>F70-'1975'!F70</f>
        <v>-3.8475920997687751</v>
      </c>
      <c r="G108" s="69">
        <f>G70-'1975'!G70</f>
        <v>2.6020404983452892</v>
      </c>
      <c r="H108" s="71">
        <f t="shared" si="12"/>
        <v>1.2455516014234875</v>
      </c>
    </row>
    <row r="109" spans="1:8" x14ac:dyDescent="0.3">
      <c r="A109" s="17" t="s">
        <v>49</v>
      </c>
      <c r="C109" s="68">
        <f>C71-'1975'!C71</f>
        <v>-12.597055136672338</v>
      </c>
      <c r="D109" s="33">
        <f>D71-'1975'!D71</f>
        <v>1.0215877437325958</v>
      </c>
      <c r="E109" s="68">
        <f>E71-'1975'!E71</f>
        <v>-1.0215877437325904</v>
      </c>
      <c r="F109" s="33">
        <f>F71-'1975'!F71</f>
        <v>-9.9317564433843515</v>
      </c>
      <c r="G109" s="36">
        <f>G71-'1975'!G71</f>
        <v>7.937454449082356</v>
      </c>
      <c r="H109" s="44">
        <f t="shared" si="12"/>
        <v>1.9943019943019944</v>
      </c>
    </row>
    <row r="110" spans="1:8" x14ac:dyDescent="0.3">
      <c r="A110" s="17" t="s">
        <v>50</v>
      </c>
      <c r="C110" s="68">
        <f>C72-'1975'!C72</f>
        <v>-7.8672602826541578</v>
      </c>
      <c r="D110" s="33">
        <f>D72-'1975'!D72</f>
        <v>-0.34329378398507515</v>
      </c>
      <c r="E110" s="68">
        <f>E72-'1975'!E72</f>
        <v>0.34329378398506449</v>
      </c>
      <c r="F110" s="33">
        <f>F72-'1975'!F72</f>
        <v>-1.0987008253273984</v>
      </c>
      <c r="G110" s="36">
        <f>G72-'1975'!G72</f>
        <v>-1.5647374313311992</v>
      </c>
      <c r="H110" s="44">
        <f t="shared" si="12"/>
        <v>2.6634382566585955</v>
      </c>
    </row>
    <row r="111" spans="1:8" x14ac:dyDescent="0.3">
      <c r="A111" s="59" t="s">
        <v>15</v>
      </c>
      <c r="B111" s="8"/>
      <c r="C111" s="70">
        <f>C73-'1975'!C73</f>
        <v>-10.240880403862079</v>
      </c>
      <c r="D111" s="37">
        <f>D73-'1975'!D73</f>
        <v>0.28316990342307236</v>
      </c>
      <c r="E111" s="70">
        <f>E73-'1975'!E73</f>
        <v>-0.28316990342306814</v>
      </c>
      <c r="F111" s="37">
        <f>F73-'1975'!F73</f>
        <v>-5.1538726249293347</v>
      </c>
      <c r="G111" s="69">
        <f>G73-'1975'!G73</f>
        <v>2.7978516825209567</v>
      </c>
      <c r="H111" s="71">
        <f t="shared" si="12"/>
        <v>2.3560209424083771</v>
      </c>
    </row>
    <row r="112" spans="1:8" x14ac:dyDescent="0.3">
      <c r="A112" s="17" t="s">
        <v>51</v>
      </c>
      <c r="C112" s="68">
        <f>C74-'1975'!C74</f>
        <v>-11.629238590022908</v>
      </c>
      <c r="D112" s="33">
        <f>D74-'1975'!D74</f>
        <v>-2.5255866991398364</v>
      </c>
      <c r="E112" s="68">
        <f>E74-'1975'!E74</f>
        <v>2.5255866991398364</v>
      </c>
      <c r="F112" s="33">
        <f>F74-'1975'!F74</f>
        <v>-13.435655253837069</v>
      </c>
      <c r="G112" s="36">
        <f>G74-'1975'!G74</f>
        <v>7.6505312868949247</v>
      </c>
      <c r="H112" s="44">
        <f t="shared" si="12"/>
        <v>5.785123966942149</v>
      </c>
    </row>
    <row r="113" spans="1:8" x14ac:dyDescent="0.3">
      <c r="A113" s="17" t="s">
        <v>52</v>
      </c>
      <c r="C113" s="68">
        <f>C75-'1975'!C75</f>
        <v>-8.1108328792507649</v>
      </c>
      <c r="D113" s="33">
        <f>D75-'1975'!D75</f>
        <v>-5.7067853678034908E-2</v>
      </c>
      <c r="E113" s="68">
        <f>E75-'1975'!E75</f>
        <v>5.706785367802325E-2</v>
      </c>
      <c r="F113" s="33">
        <f>F75-'1975'!F75</f>
        <v>-4.3476547102877419</v>
      </c>
      <c r="G113" s="36">
        <f>G75-'1975'!G75</f>
        <v>2.1442648797792643</v>
      </c>
      <c r="H113" s="44">
        <f t="shared" si="12"/>
        <v>2.2033898305084745</v>
      </c>
    </row>
    <row r="114" spans="1:8" ht="13.5" thickBot="1" x14ac:dyDescent="0.35">
      <c r="A114" s="59" t="s">
        <v>20</v>
      </c>
      <c r="B114" s="8"/>
      <c r="C114" s="70">
        <f>C76-'1975'!C76</f>
        <v>-8.4847759049130218</v>
      </c>
      <c r="D114" s="37">
        <f>D76-'1975'!D76</f>
        <v>-0.18710519088162414</v>
      </c>
      <c r="E114" s="70">
        <f>E76-'1975'!E76</f>
        <v>0.18710519088162592</v>
      </c>
      <c r="F114" s="37">
        <f>F76-'1975'!F76</f>
        <v>-3.8786692759295534</v>
      </c>
      <c r="G114" s="69">
        <f>G76-'1975'!G76</f>
        <v>1.2911502500543577</v>
      </c>
      <c r="H114" s="71">
        <f t="shared" si="12"/>
        <v>2.5875190258751903</v>
      </c>
    </row>
    <row r="115" spans="1:8" x14ac:dyDescent="0.3">
      <c r="A115" s="21" t="s">
        <v>21</v>
      </c>
      <c r="B115" s="91"/>
      <c r="C115" s="90">
        <f>C77-'1975'!C77</f>
        <v>-11.052346627548829</v>
      </c>
      <c r="D115" s="40">
        <f>D77-'1975'!D77</f>
        <v>-0.23701921407462123</v>
      </c>
      <c r="E115" s="90">
        <f>E77-'1975'!E77</f>
        <v>0.23701921407462678</v>
      </c>
      <c r="F115" s="40">
        <f>F77-'1975'!F77</f>
        <v>-2.6451403910982876</v>
      </c>
      <c r="G115" s="41">
        <f>G77-'1975'!G77</f>
        <v>-1.5559615372763673</v>
      </c>
      <c r="H115" s="41">
        <f t="shared" si="12"/>
        <v>4.2011019283746558</v>
      </c>
    </row>
  </sheetData>
  <sheetProtection password="DD41" sheet="1" objects="1" scenarios="1" selectLockedCells="1" selectUnlockedCells="1"/>
  <phoneticPr fontId="0" type="noConversion"/>
  <pageMargins left="0.78740157499999996" right="0.78740157499999996" top="0.984251969" bottom="0.984251969" header="0.4921259845" footer="0.4921259845"/>
  <pageSetup paperSize="9" orientation="portrait" horizontalDpi="300" verticalDpi="300" r:id="rId1"/>
  <headerFooter alignWithMargins="0"/>
  <rowBreaks count="2" manualBreakCount="2">
    <brk id="40" max="16383" man="1"/>
    <brk id="7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
  <dimension ref="A1:N93"/>
  <sheetViews>
    <sheetView showGridLines="0" topLeftCell="A73" zoomScaleNormal="100" workbookViewId="0">
      <selection activeCell="B47" sqref="B47"/>
    </sheetView>
  </sheetViews>
  <sheetFormatPr baseColWidth="10" defaultColWidth="11.453125" defaultRowHeight="13" x14ac:dyDescent="0.3"/>
  <cols>
    <col min="1" max="1" width="15.453125" style="3" customWidth="1"/>
    <col min="2" max="2" width="14" style="3" bestFit="1" customWidth="1"/>
    <col min="3" max="3" width="10.453125" style="3" bestFit="1" customWidth="1"/>
    <col min="4" max="4" width="9.1796875" style="3" bestFit="1" customWidth="1"/>
    <col min="5" max="5" width="12.26953125" style="3" bestFit="1" customWidth="1"/>
    <col min="6" max="7" width="7.7265625" style="3" bestFit="1" customWidth="1"/>
    <col min="8" max="16384" width="11.453125" style="3"/>
  </cols>
  <sheetData>
    <row r="1" spans="1:14" ht="18.5" x14ac:dyDescent="0.45">
      <c r="A1" s="24" t="s">
        <v>22</v>
      </c>
    </row>
    <row r="3" spans="1:14" ht="15.5" x14ac:dyDescent="0.35">
      <c r="A3" s="25" t="s">
        <v>55</v>
      </c>
    </row>
    <row r="4" spans="1:14" s="16" customFormat="1" ht="13.5" thickBot="1" x14ac:dyDescent="0.35">
      <c r="A4" s="26" t="s">
        <v>23</v>
      </c>
      <c r="B4" s="28" t="s">
        <v>2</v>
      </c>
      <c r="C4" s="52" t="s">
        <v>3</v>
      </c>
      <c r="D4" s="28" t="s">
        <v>4</v>
      </c>
      <c r="E4" s="52" t="s">
        <v>5</v>
      </c>
      <c r="F4" s="28" t="s">
        <v>6</v>
      </c>
      <c r="G4" s="28" t="s">
        <v>7</v>
      </c>
    </row>
    <row r="5" spans="1:14" x14ac:dyDescent="0.3">
      <c r="A5" s="17" t="s">
        <v>24</v>
      </c>
      <c r="B5" s="57">
        <v>515</v>
      </c>
      <c r="C5" s="54">
        <v>466</v>
      </c>
      <c r="D5" s="57">
        <v>459</v>
      </c>
      <c r="E5" s="54">
        <v>7</v>
      </c>
      <c r="F5" s="57">
        <v>292</v>
      </c>
      <c r="G5" s="57">
        <v>167</v>
      </c>
      <c r="I5" s="31"/>
      <c r="J5" s="31"/>
      <c r="K5" s="31"/>
      <c r="L5" s="31"/>
      <c r="M5" s="31"/>
      <c r="N5" s="31"/>
    </row>
    <row r="6" spans="1:14" x14ac:dyDescent="0.3">
      <c r="A6" s="17" t="s">
        <v>25</v>
      </c>
      <c r="B6" s="57">
        <v>520</v>
      </c>
      <c r="C6" s="54">
        <v>459</v>
      </c>
      <c r="D6" s="57">
        <v>452</v>
      </c>
      <c r="E6" s="54">
        <v>7</v>
      </c>
      <c r="F6" s="57">
        <v>280</v>
      </c>
      <c r="G6" s="57">
        <v>172</v>
      </c>
      <c r="I6" s="31"/>
      <c r="J6" s="31"/>
      <c r="K6" s="31"/>
      <c r="L6" s="31"/>
      <c r="M6" s="31"/>
      <c r="N6" s="31"/>
    </row>
    <row r="7" spans="1:14" x14ac:dyDescent="0.3">
      <c r="A7" s="17" t="s">
        <v>26</v>
      </c>
      <c r="B7" s="57">
        <v>63</v>
      </c>
      <c r="C7" s="54">
        <v>55</v>
      </c>
      <c r="D7" s="57">
        <v>55</v>
      </c>
      <c r="E7" s="54">
        <v>0</v>
      </c>
      <c r="F7" s="57">
        <v>25</v>
      </c>
      <c r="G7" s="57">
        <v>30</v>
      </c>
      <c r="I7" s="31"/>
      <c r="J7" s="31"/>
      <c r="K7" s="31"/>
      <c r="L7" s="31"/>
      <c r="M7" s="31"/>
      <c r="N7" s="31"/>
    </row>
    <row r="8" spans="1:14" x14ac:dyDescent="0.3">
      <c r="A8" s="59" t="s">
        <v>27</v>
      </c>
      <c r="B8" s="88">
        <f t="shared" ref="B8:G8" si="0">SUM(B6:B7)</f>
        <v>583</v>
      </c>
      <c r="C8" s="61">
        <f t="shared" si="0"/>
        <v>514</v>
      </c>
      <c r="D8" s="88">
        <f t="shared" si="0"/>
        <v>507</v>
      </c>
      <c r="E8" s="61">
        <f t="shared" si="0"/>
        <v>7</v>
      </c>
      <c r="F8" s="88">
        <f t="shared" si="0"/>
        <v>305</v>
      </c>
      <c r="G8" s="88">
        <f t="shared" si="0"/>
        <v>202</v>
      </c>
      <c r="I8" s="31"/>
      <c r="J8" s="31"/>
      <c r="K8" s="31"/>
      <c r="L8" s="31"/>
      <c r="M8" s="31"/>
      <c r="N8" s="31"/>
    </row>
    <row r="9" spans="1:14" x14ac:dyDescent="0.3">
      <c r="A9" s="17" t="s">
        <v>28</v>
      </c>
      <c r="B9" s="57">
        <v>529</v>
      </c>
      <c r="C9" s="54">
        <v>473</v>
      </c>
      <c r="D9" s="57">
        <v>458</v>
      </c>
      <c r="E9" s="54">
        <v>15</v>
      </c>
      <c r="F9" s="57">
        <v>263</v>
      </c>
      <c r="G9" s="57">
        <v>195</v>
      </c>
      <c r="I9" s="31"/>
      <c r="J9" s="31"/>
      <c r="K9" s="31"/>
      <c r="L9" s="31"/>
      <c r="M9" s="31"/>
      <c r="N9" s="31"/>
    </row>
    <row r="10" spans="1:14" x14ac:dyDescent="0.3">
      <c r="A10" s="17" t="s">
        <v>29</v>
      </c>
      <c r="B10" s="57">
        <v>464</v>
      </c>
      <c r="C10" s="54">
        <v>434</v>
      </c>
      <c r="D10" s="57">
        <v>421</v>
      </c>
      <c r="E10" s="54">
        <v>13</v>
      </c>
      <c r="F10" s="57">
        <v>221</v>
      </c>
      <c r="G10" s="57">
        <v>200</v>
      </c>
      <c r="I10" s="31"/>
      <c r="J10" s="31"/>
      <c r="K10" s="31"/>
      <c r="L10" s="31"/>
      <c r="M10" s="31"/>
      <c r="N10" s="31"/>
    </row>
    <row r="11" spans="1:14" x14ac:dyDescent="0.3">
      <c r="A11" s="17" t="s">
        <v>30</v>
      </c>
      <c r="B11" s="57">
        <v>498</v>
      </c>
      <c r="C11" s="54">
        <v>453</v>
      </c>
      <c r="D11" s="57">
        <v>451</v>
      </c>
      <c r="E11" s="54">
        <v>2</v>
      </c>
      <c r="F11" s="57">
        <v>234</v>
      </c>
      <c r="G11" s="57">
        <v>217</v>
      </c>
      <c r="I11" s="31"/>
      <c r="J11" s="31"/>
      <c r="K11" s="31"/>
      <c r="L11" s="31"/>
      <c r="M11" s="31"/>
      <c r="N11" s="31"/>
    </row>
    <row r="12" spans="1:14" x14ac:dyDescent="0.3">
      <c r="A12" s="17" t="s">
        <v>31</v>
      </c>
      <c r="B12" s="57">
        <v>444</v>
      </c>
      <c r="C12" s="54">
        <v>368</v>
      </c>
      <c r="D12" s="57">
        <v>363</v>
      </c>
      <c r="E12" s="54">
        <v>5</v>
      </c>
      <c r="F12" s="57">
        <v>170</v>
      </c>
      <c r="G12" s="57">
        <v>193</v>
      </c>
    </row>
    <row r="13" spans="1:14" x14ac:dyDescent="0.3">
      <c r="A13" s="17" t="s">
        <v>32</v>
      </c>
      <c r="B13" s="57">
        <v>487</v>
      </c>
      <c r="C13" s="54">
        <v>426</v>
      </c>
      <c r="D13" s="57">
        <v>422</v>
      </c>
      <c r="E13" s="54">
        <v>4</v>
      </c>
      <c r="F13" s="57">
        <v>232</v>
      </c>
      <c r="G13" s="57">
        <v>190</v>
      </c>
    </row>
    <row r="14" spans="1:14" x14ac:dyDescent="0.3">
      <c r="A14" s="17" t="s">
        <v>33</v>
      </c>
      <c r="B14" s="57">
        <v>606</v>
      </c>
      <c r="C14" s="54">
        <v>531</v>
      </c>
      <c r="D14" s="57">
        <v>521</v>
      </c>
      <c r="E14" s="54">
        <v>10</v>
      </c>
      <c r="F14" s="57">
        <v>312</v>
      </c>
      <c r="G14" s="57">
        <v>209</v>
      </c>
    </row>
    <row r="15" spans="1:14" x14ac:dyDescent="0.3">
      <c r="A15" s="17" t="s">
        <v>34</v>
      </c>
      <c r="B15" s="57">
        <v>233</v>
      </c>
      <c r="C15" s="54">
        <v>205</v>
      </c>
      <c r="D15" s="57">
        <v>203</v>
      </c>
      <c r="E15" s="54">
        <v>2</v>
      </c>
      <c r="F15" s="57">
        <v>127</v>
      </c>
      <c r="G15" s="57">
        <v>76</v>
      </c>
    </row>
    <row r="16" spans="1:14" x14ac:dyDescent="0.3">
      <c r="A16" s="17" t="s">
        <v>35</v>
      </c>
      <c r="B16" s="57">
        <v>263</v>
      </c>
      <c r="C16" s="54">
        <v>252</v>
      </c>
      <c r="D16" s="57">
        <v>240</v>
      </c>
      <c r="E16" s="54">
        <v>12</v>
      </c>
      <c r="F16" s="57">
        <v>155</v>
      </c>
      <c r="G16" s="57">
        <v>85</v>
      </c>
    </row>
    <row r="17" spans="1:10" x14ac:dyDescent="0.3">
      <c r="A17" s="59" t="s">
        <v>36</v>
      </c>
      <c r="B17" s="88">
        <f t="shared" ref="B17:G17" si="1">SUM(B15:B16)</f>
        <v>496</v>
      </c>
      <c r="C17" s="61">
        <f t="shared" si="1"/>
        <v>457</v>
      </c>
      <c r="D17" s="88">
        <f t="shared" si="1"/>
        <v>443</v>
      </c>
      <c r="E17" s="61">
        <f t="shared" si="1"/>
        <v>14</v>
      </c>
      <c r="F17" s="92">
        <f t="shared" si="1"/>
        <v>282</v>
      </c>
      <c r="G17" s="92">
        <f t="shared" si="1"/>
        <v>161</v>
      </c>
    </row>
    <row r="18" spans="1:10" x14ac:dyDescent="0.3">
      <c r="A18" s="59" t="s">
        <v>9</v>
      </c>
      <c r="B18" s="88">
        <f t="shared" ref="B18:G18" si="2">B5+B6+B9+B10+B11+B12+B13+B14+B15</f>
        <v>4296</v>
      </c>
      <c r="C18" s="61">
        <f t="shared" si="2"/>
        <v>3815</v>
      </c>
      <c r="D18" s="88">
        <f t="shared" si="2"/>
        <v>3750</v>
      </c>
      <c r="E18" s="61">
        <f t="shared" si="2"/>
        <v>65</v>
      </c>
      <c r="F18" s="88">
        <f t="shared" si="2"/>
        <v>2131</v>
      </c>
      <c r="G18" s="88">
        <f t="shared" si="2"/>
        <v>1619</v>
      </c>
    </row>
    <row r="19" spans="1:10" x14ac:dyDescent="0.3">
      <c r="A19" s="17" t="s">
        <v>37</v>
      </c>
      <c r="B19" s="57">
        <v>453</v>
      </c>
      <c r="C19" s="54">
        <v>411</v>
      </c>
      <c r="D19" s="57">
        <v>405</v>
      </c>
      <c r="E19" s="54">
        <v>6</v>
      </c>
      <c r="F19" s="57">
        <v>221</v>
      </c>
      <c r="G19" s="57">
        <v>184</v>
      </c>
    </row>
    <row r="20" spans="1:10" x14ac:dyDescent="0.3">
      <c r="A20" s="17" t="s">
        <v>38</v>
      </c>
      <c r="B20" s="57">
        <v>475</v>
      </c>
      <c r="C20" s="54">
        <v>432</v>
      </c>
      <c r="D20" s="57">
        <v>425</v>
      </c>
      <c r="E20" s="54">
        <v>7</v>
      </c>
      <c r="F20" s="57">
        <v>230</v>
      </c>
      <c r="G20" s="57">
        <v>195</v>
      </c>
    </row>
    <row r="21" spans="1:10" x14ac:dyDescent="0.3">
      <c r="A21" s="59" t="s">
        <v>10</v>
      </c>
      <c r="B21" s="88">
        <f t="shared" ref="B21:G21" si="3">SUM(B19:B20)</f>
        <v>928</v>
      </c>
      <c r="C21" s="61">
        <f t="shared" si="3"/>
        <v>843</v>
      </c>
      <c r="D21" s="88">
        <f t="shared" si="3"/>
        <v>830</v>
      </c>
      <c r="E21" s="61">
        <f t="shared" si="3"/>
        <v>13</v>
      </c>
      <c r="F21" s="88">
        <f t="shared" si="3"/>
        <v>451</v>
      </c>
      <c r="G21" s="88">
        <f t="shared" si="3"/>
        <v>379</v>
      </c>
    </row>
    <row r="22" spans="1:10" x14ac:dyDescent="0.3">
      <c r="A22" s="17" t="s">
        <v>39</v>
      </c>
      <c r="B22" s="57">
        <v>527</v>
      </c>
      <c r="C22" s="54">
        <v>483</v>
      </c>
      <c r="D22" s="57">
        <v>475</v>
      </c>
      <c r="E22" s="54">
        <v>8</v>
      </c>
      <c r="F22" s="57">
        <v>285</v>
      </c>
      <c r="G22" s="57">
        <v>190</v>
      </c>
    </row>
    <row r="23" spans="1:10" x14ac:dyDescent="0.3">
      <c r="A23" s="17" t="s">
        <v>40</v>
      </c>
      <c r="B23" s="57">
        <v>546</v>
      </c>
      <c r="C23" s="54">
        <v>520</v>
      </c>
      <c r="D23" s="57">
        <v>513</v>
      </c>
      <c r="E23" s="54">
        <v>7</v>
      </c>
      <c r="F23" s="57">
        <v>285</v>
      </c>
      <c r="G23" s="57">
        <v>228</v>
      </c>
    </row>
    <row r="24" spans="1:10" x14ac:dyDescent="0.3">
      <c r="A24" s="17" t="s">
        <v>41</v>
      </c>
      <c r="B24" s="57">
        <v>539</v>
      </c>
      <c r="C24" s="54">
        <v>506</v>
      </c>
      <c r="D24" s="57">
        <v>498</v>
      </c>
      <c r="E24" s="54">
        <v>8</v>
      </c>
      <c r="F24" s="57">
        <v>356</v>
      </c>
      <c r="G24" s="57">
        <v>142</v>
      </c>
    </row>
    <row r="25" spans="1:10" x14ac:dyDescent="0.3">
      <c r="A25" s="59" t="s">
        <v>12</v>
      </c>
      <c r="B25" s="88">
        <f t="shared" ref="B25:G25" si="4">SUM(B22:B24)</f>
        <v>1612</v>
      </c>
      <c r="C25" s="61">
        <f t="shared" si="4"/>
        <v>1509</v>
      </c>
      <c r="D25" s="88">
        <f t="shared" si="4"/>
        <v>1486</v>
      </c>
      <c r="E25" s="61">
        <f t="shared" si="4"/>
        <v>23</v>
      </c>
      <c r="F25" s="88">
        <f t="shared" si="4"/>
        <v>926</v>
      </c>
      <c r="G25" s="88">
        <f t="shared" si="4"/>
        <v>560</v>
      </c>
    </row>
    <row r="26" spans="1:10" x14ac:dyDescent="0.3">
      <c r="A26" s="17" t="s">
        <v>42</v>
      </c>
      <c r="B26" s="57">
        <v>246</v>
      </c>
      <c r="C26" s="54">
        <v>232</v>
      </c>
      <c r="D26" s="57">
        <v>232</v>
      </c>
      <c r="E26" s="54">
        <v>0</v>
      </c>
      <c r="F26" s="57">
        <v>182</v>
      </c>
      <c r="G26" s="57">
        <v>50</v>
      </c>
    </row>
    <row r="27" spans="1:10" x14ac:dyDescent="0.3">
      <c r="A27" s="17" t="s">
        <v>43</v>
      </c>
      <c r="B27" s="57">
        <v>155</v>
      </c>
      <c r="C27" s="54">
        <v>136</v>
      </c>
      <c r="D27" s="57">
        <v>135</v>
      </c>
      <c r="E27" s="54">
        <v>1</v>
      </c>
      <c r="F27" s="57">
        <v>109</v>
      </c>
      <c r="G27" s="57">
        <v>26</v>
      </c>
    </row>
    <row r="28" spans="1:10" x14ac:dyDescent="0.3">
      <c r="A28" s="17" t="s">
        <v>44</v>
      </c>
      <c r="B28" s="57">
        <v>189</v>
      </c>
      <c r="C28" s="54">
        <v>182</v>
      </c>
      <c r="D28" s="57">
        <v>180</v>
      </c>
      <c r="E28" s="54">
        <v>2</v>
      </c>
      <c r="F28" s="57">
        <v>142</v>
      </c>
      <c r="G28" s="57">
        <v>38</v>
      </c>
    </row>
    <row r="29" spans="1:10" x14ac:dyDescent="0.3">
      <c r="A29" s="59" t="s">
        <v>45</v>
      </c>
      <c r="B29" s="88">
        <f t="shared" ref="B29:G29" si="5">SUM(B26:B28)</f>
        <v>590</v>
      </c>
      <c r="C29" s="61">
        <f t="shared" si="5"/>
        <v>550</v>
      </c>
      <c r="D29" s="88">
        <f t="shared" si="5"/>
        <v>547</v>
      </c>
      <c r="E29" s="61">
        <f t="shared" si="5"/>
        <v>3</v>
      </c>
      <c r="F29" s="92">
        <f t="shared" si="5"/>
        <v>433</v>
      </c>
      <c r="G29" s="92">
        <f t="shared" si="5"/>
        <v>114</v>
      </c>
    </row>
    <row r="30" spans="1:10" x14ac:dyDescent="0.3">
      <c r="A30" s="17" t="s">
        <v>46</v>
      </c>
      <c r="B30" s="57">
        <v>419</v>
      </c>
      <c r="C30" s="54">
        <v>399</v>
      </c>
      <c r="D30" s="57">
        <v>383</v>
      </c>
      <c r="E30" s="54">
        <v>16</v>
      </c>
      <c r="F30" s="57">
        <v>342</v>
      </c>
      <c r="G30" s="57">
        <v>41</v>
      </c>
    </row>
    <row r="31" spans="1:10" x14ac:dyDescent="0.3">
      <c r="A31" s="17" t="s">
        <v>47</v>
      </c>
      <c r="B31" s="57">
        <v>215</v>
      </c>
      <c r="C31" s="54">
        <v>196</v>
      </c>
      <c r="D31" s="57">
        <v>188</v>
      </c>
      <c r="E31" s="54">
        <v>8</v>
      </c>
      <c r="F31" s="57">
        <v>126</v>
      </c>
      <c r="G31" s="57">
        <v>62</v>
      </c>
    </row>
    <row r="32" spans="1:10" x14ac:dyDescent="0.3">
      <c r="A32" s="59" t="s">
        <v>48</v>
      </c>
      <c r="B32" s="88">
        <f t="shared" ref="B32:G32" si="6">SUM(B30:B31)</f>
        <v>634</v>
      </c>
      <c r="C32" s="61">
        <f t="shared" si="6"/>
        <v>595</v>
      </c>
      <c r="D32" s="88">
        <f t="shared" si="6"/>
        <v>571</v>
      </c>
      <c r="E32" s="61">
        <f t="shared" si="6"/>
        <v>24</v>
      </c>
      <c r="F32" s="92">
        <f t="shared" si="6"/>
        <v>468</v>
      </c>
      <c r="G32" s="92">
        <f t="shared" si="6"/>
        <v>103</v>
      </c>
      <c r="J32" s="31"/>
    </row>
    <row r="33" spans="1:14" x14ac:dyDescent="0.3">
      <c r="A33" s="17" t="s">
        <v>49</v>
      </c>
      <c r="B33" s="57">
        <v>452</v>
      </c>
      <c r="C33" s="54">
        <v>400</v>
      </c>
      <c r="D33" s="57">
        <v>387</v>
      </c>
      <c r="E33" s="54">
        <v>13</v>
      </c>
      <c r="F33" s="57">
        <v>281</v>
      </c>
      <c r="G33" s="57">
        <v>106</v>
      </c>
    </row>
    <row r="34" spans="1:14" x14ac:dyDescent="0.3">
      <c r="A34" s="17" t="s">
        <v>50</v>
      </c>
      <c r="B34" s="57">
        <v>509</v>
      </c>
      <c r="C34" s="54">
        <v>469</v>
      </c>
      <c r="D34" s="57">
        <v>465</v>
      </c>
      <c r="E34" s="54">
        <v>4</v>
      </c>
      <c r="F34" s="57">
        <v>335</v>
      </c>
      <c r="G34" s="57">
        <v>130</v>
      </c>
    </row>
    <row r="35" spans="1:14" x14ac:dyDescent="0.3">
      <c r="A35" s="59" t="s">
        <v>15</v>
      </c>
      <c r="B35" s="88">
        <f t="shared" ref="B35:G35" si="7">SUM(B33:B34)</f>
        <v>961</v>
      </c>
      <c r="C35" s="61">
        <f t="shared" si="7"/>
        <v>869</v>
      </c>
      <c r="D35" s="88">
        <f t="shared" si="7"/>
        <v>852</v>
      </c>
      <c r="E35" s="61">
        <f t="shared" si="7"/>
        <v>17</v>
      </c>
      <c r="F35" s="92">
        <f t="shared" si="7"/>
        <v>616</v>
      </c>
      <c r="G35" s="92">
        <f t="shared" si="7"/>
        <v>236</v>
      </c>
    </row>
    <row r="36" spans="1:14" x14ac:dyDescent="0.3">
      <c r="A36" s="17" t="s">
        <v>51</v>
      </c>
      <c r="B36" s="57">
        <v>648</v>
      </c>
      <c r="C36" s="54">
        <v>566</v>
      </c>
      <c r="D36" s="57">
        <v>560</v>
      </c>
      <c r="E36" s="54">
        <v>6</v>
      </c>
      <c r="F36" s="57">
        <v>464</v>
      </c>
      <c r="G36" s="57">
        <v>96</v>
      </c>
    </row>
    <row r="37" spans="1:14" x14ac:dyDescent="0.3">
      <c r="A37" s="17" t="s">
        <v>52</v>
      </c>
      <c r="B37" s="57">
        <v>699</v>
      </c>
      <c r="C37" s="54">
        <v>649</v>
      </c>
      <c r="D37" s="57">
        <v>645</v>
      </c>
      <c r="E37" s="54">
        <v>4</v>
      </c>
      <c r="F37" s="57">
        <v>309</v>
      </c>
      <c r="G37" s="57">
        <v>336</v>
      </c>
    </row>
    <row r="38" spans="1:14" ht="13.5" thickBot="1" x14ac:dyDescent="0.35">
      <c r="A38" s="59" t="s">
        <v>20</v>
      </c>
      <c r="B38" s="88">
        <f t="shared" ref="B38:G38" si="8">B7+B37</f>
        <v>762</v>
      </c>
      <c r="C38" s="65">
        <f t="shared" si="8"/>
        <v>704</v>
      </c>
      <c r="D38" s="88">
        <f t="shared" si="8"/>
        <v>700</v>
      </c>
      <c r="E38" s="65">
        <f t="shared" si="8"/>
        <v>4</v>
      </c>
      <c r="F38" s="88">
        <f t="shared" si="8"/>
        <v>334</v>
      </c>
      <c r="G38" s="88">
        <f t="shared" si="8"/>
        <v>366</v>
      </c>
    </row>
    <row r="39" spans="1:14" x14ac:dyDescent="0.3">
      <c r="A39" s="21" t="s">
        <v>21</v>
      </c>
      <c r="B39" s="23">
        <f t="shared" ref="B39:G39" si="9">B18+B16+B21+B25+B29+B32+B35+B36+B38</f>
        <v>10694</v>
      </c>
      <c r="C39" s="67">
        <f t="shared" si="9"/>
        <v>9703</v>
      </c>
      <c r="D39" s="23">
        <f t="shared" si="9"/>
        <v>9536</v>
      </c>
      <c r="E39" s="67">
        <f t="shared" si="9"/>
        <v>167</v>
      </c>
      <c r="F39" s="23">
        <f t="shared" si="9"/>
        <v>5978</v>
      </c>
      <c r="G39" s="23">
        <f t="shared" si="9"/>
        <v>3558</v>
      </c>
    </row>
    <row r="41" spans="1:14" ht="15.5" x14ac:dyDescent="0.35">
      <c r="A41" s="25" t="s">
        <v>56</v>
      </c>
    </row>
    <row r="42" spans="1:14" s="16" customFormat="1" ht="13.5" thickBot="1" x14ac:dyDescent="0.35">
      <c r="A42" s="26" t="s">
        <v>23</v>
      </c>
      <c r="B42" s="28"/>
      <c r="C42" s="52" t="s">
        <v>3</v>
      </c>
      <c r="D42" s="28" t="s">
        <v>4</v>
      </c>
      <c r="E42" s="52" t="s">
        <v>5</v>
      </c>
      <c r="F42" s="28" t="s">
        <v>6</v>
      </c>
      <c r="G42" s="28" t="s">
        <v>7</v>
      </c>
    </row>
    <row r="43" spans="1:14" x14ac:dyDescent="0.3">
      <c r="A43" s="17" t="s">
        <v>24</v>
      </c>
      <c r="B43" s="11"/>
      <c r="C43" s="76">
        <f>C5*100/B5</f>
        <v>90.485436893203882</v>
      </c>
      <c r="D43" s="11">
        <f>D5*100/C5</f>
        <v>98.497854077253223</v>
      </c>
      <c r="E43" s="76">
        <f>E5*100/C5</f>
        <v>1.502145922746781</v>
      </c>
      <c r="F43" s="11">
        <f>F5*100/D5</f>
        <v>63.61655773420479</v>
      </c>
      <c r="G43" s="11">
        <f>G5*100/D5</f>
        <v>36.38344226579521</v>
      </c>
      <c r="I43" s="31"/>
      <c r="J43" s="31"/>
      <c r="K43" s="31"/>
      <c r="L43" s="31"/>
      <c r="M43" s="31"/>
      <c r="N43" s="31"/>
    </row>
    <row r="44" spans="1:14" x14ac:dyDescent="0.3">
      <c r="A44" s="17" t="s">
        <v>25</v>
      </c>
      <c r="B44" s="11"/>
      <c r="C44" s="76">
        <f t="shared" ref="C44:D77" si="10">C6*100/B6</f>
        <v>88.269230769230774</v>
      </c>
      <c r="D44" s="11">
        <f t="shared" si="10"/>
        <v>98.474945533769059</v>
      </c>
      <c r="E44" s="76">
        <f t="shared" ref="E44:E77" si="11">E6*100/C6</f>
        <v>1.5250544662309369</v>
      </c>
      <c r="F44" s="11">
        <f t="shared" ref="F44:F77" si="12">F6*100/D6</f>
        <v>61.946902654867259</v>
      </c>
      <c r="G44" s="11">
        <f t="shared" ref="G44:G77" si="13">G6*100/D6</f>
        <v>38.053097345132741</v>
      </c>
      <c r="I44" s="31"/>
      <c r="J44" s="31"/>
      <c r="K44" s="31"/>
      <c r="L44" s="31"/>
      <c r="M44" s="31"/>
      <c r="N44" s="31"/>
    </row>
    <row r="45" spans="1:14" x14ac:dyDescent="0.3">
      <c r="A45" s="17" t="s">
        <v>26</v>
      </c>
      <c r="B45" s="11"/>
      <c r="C45" s="76">
        <f t="shared" si="10"/>
        <v>87.301587301587304</v>
      </c>
      <c r="D45" s="11">
        <f t="shared" si="10"/>
        <v>100</v>
      </c>
      <c r="E45" s="76">
        <f t="shared" si="11"/>
        <v>0</v>
      </c>
      <c r="F45" s="11">
        <f t="shared" si="12"/>
        <v>45.454545454545453</v>
      </c>
      <c r="G45" s="11">
        <f t="shared" si="13"/>
        <v>54.545454545454547</v>
      </c>
      <c r="I45" s="31"/>
      <c r="J45" s="31"/>
      <c r="K45" s="31"/>
      <c r="L45" s="31"/>
      <c r="M45" s="31"/>
      <c r="N45" s="31"/>
    </row>
    <row r="46" spans="1:14" x14ac:dyDescent="0.3">
      <c r="A46" s="59" t="s">
        <v>27</v>
      </c>
      <c r="B46" s="93"/>
      <c r="C46" s="78">
        <f t="shared" si="10"/>
        <v>88.164665523156089</v>
      </c>
      <c r="D46" s="93">
        <f t="shared" si="10"/>
        <v>98.638132295719842</v>
      </c>
      <c r="E46" s="78">
        <f t="shared" si="11"/>
        <v>1.3618677042801557</v>
      </c>
      <c r="F46" s="93">
        <f t="shared" si="12"/>
        <v>60.157790927021694</v>
      </c>
      <c r="G46" s="93">
        <f t="shared" si="13"/>
        <v>39.842209072978306</v>
      </c>
      <c r="I46" s="31"/>
      <c r="J46" s="31"/>
      <c r="K46" s="31"/>
      <c r="L46" s="31"/>
      <c r="M46" s="31"/>
      <c r="N46" s="31"/>
    </row>
    <row r="47" spans="1:14" x14ac:dyDescent="0.3">
      <c r="A47" s="17" t="s">
        <v>28</v>
      </c>
      <c r="B47" s="11"/>
      <c r="C47" s="76">
        <f t="shared" si="10"/>
        <v>89.413988657844996</v>
      </c>
      <c r="D47" s="11">
        <f t="shared" si="10"/>
        <v>96.828752642706135</v>
      </c>
      <c r="E47" s="76">
        <f t="shared" si="11"/>
        <v>3.1712473572938689</v>
      </c>
      <c r="F47" s="11">
        <f t="shared" si="12"/>
        <v>57.4235807860262</v>
      </c>
      <c r="G47" s="11">
        <f t="shared" si="13"/>
        <v>42.5764192139738</v>
      </c>
      <c r="I47" s="31"/>
      <c r="J47" s="31"/>
      <c r="K47" s="31"/>
      <c r="L47" s="31"/>
      <c r="M47" s="31"/>
      <c r="N47" s="31"/>
    </row>
    <row r="48" spans="1:14" x14ac:dyDescent="0.3">
      <c r="A48" s="17" t="s">
        <v>29</v>
      </c>
      <c r="B48" s="11"/>
      <c r="C48" s="76">
        <f t="shared" si="10"/>
        <v>93.534482758620683</v>
      </c>
      <c r="D48" s="11">
        <f t="shared" si="10"/>
        <v>97.004608294930875</v>
      </c>
      <c r="E48" s="76">
        <f t="shared" si="11"/>
        <v>2.9953917050691246</v>
      </c>
      <c r="F48" s="11">
        <f t="shared" si="12"/>
        <v>52.494061757719713</v>
      </c>
      <c r="G48" s="11">
        <f t="shared" si="13"/>
        <v>47.505938242280287</v>
      </c>
      <c r="I48" s="31"/>
      <c r="J48" s="31"/>
      <c r="K48" s="31"/>
      <c r="L48" s="31"/>
      <c r="M48" s="31"/>
      <c r="N48" s="31"/>
    </row>
    <row r="49" spans="1:14" x14ac:dyDescent="0.3">
      <c r="A49" s="17" t="s">
        <v>30</v>
      </c>
      <c r="B49" s="11"/>
      <c r="C49" s="76">
        <f t="shared" si="10"/>
        <v>90.963855421686745</v>
      </c>
      <c r="D49" s="11">
        <f t="shared" si="10"/>
        <v>99.558498896247244</v>
      </c>
      <c r="E49" s="76">
        <f t="shared" si="11"/>
        <v>0.44150110375275936</v>
      </c>
      <c r="F49" s="11">
        <f t="shared" si="12"/>
        <v>51.884700665188468</v>
      </c>
      <c r="G49" s="11">
        <f t="shared" si="13"/>
        <v>48.115299334811532</v>
      </c>
      <c r="I49" s="31"/>
      <c r="J49" s="31"/>
      <c r="K49" s="31"/>
      <c r="L49" s="31"/>
      <c r="M49" s="31"/>
      <c r="N49" s="31"/>
    </row>
    <row r="50" spans="1:14" x14ac:dyDescent="0.3">
      <c r="A50" s="17" t="s">
        <v>31</v>
      </c>
      <c r="B50" s="11"/>
      <c r="C50" s="76">
        <f t="shared" si="10"/>
        <v>82.882882882882882</v>
      </c>
      <c r="D50" s="11">
        <f t="shared" si="10"/>
        <v>98.641304347826093</v>
      </c>
      <c r="E50" s="76">
        <f t="shared" si="11"/>
        <v>1.3586956521739131</v>
      </c>
      <c r="F50" s="11">
        <f t="shared" si="12"/>
        <v>46.831955922865014</v>
      </c>
      <c r="G50" s="11">
        <f t="shared" si="13"/>
        <v>53.168044077134986</v>
      </c>
    </row>
    <row r="51" spans="1:14" x14ac:dyDescent="0.3">
      <c r="A51" s="17" t="s">
        <v>32</v>
      </c>
      <c r="B51" s="11"/>
      <c r="C51" s="76">
        <f t="shared" si="10"/>
        <v>87.474332648870643</v>
      </c>
      <c r="D51" s="11">
        <f t="shared" si="10"/>
        <v>99.061032863849761</v>
      </c>
      <c r="E51" s="76">
        <f t="shared" si="11"/>
        <v>0.93896713615023475</v>
      </c>
      <c r="F51" s="11">
        <f t="shared" si="12"/>
        <v>54.976303317535546</v>
      </c>
      <c r="G51" s="11">
        <f t="shared" si="13"/>
        <v>45.023696682464454</v>
      </c>
    </row>
    <row r="52" spans="1:14" x14ac:dyDescent="0.3">
      <c r="A52" s="17" t="s">
        <v>33</v>
      </c>
      <c r="B52" s="11"/>
      <c r="C52" s="76">
        <f t="shared" si="10"/>
        <v>87.623762376237622</v>
      </c>
      <c r="D52" s="11">
        <f t="shared" si="10"/>
        <v>98.116760828625232</v>
      </c>
      <c r="E52" s="76">
        <f t="shared" si="11"/>
        <v>1.8832391713747645</v>
      </c>
      <c r="F52" s="11">
        <f t="shared" si="12"/>
        <v>59.884836852207293</v>
      </c>
      <c r="G52" s="11">
        <f t="shared" si="13"/>
        <v>40.115163147792707</v>
      </c>
    </row>
    <row r="53" spans="1:14" x14ac:dyDescent="0.3">
      <c r="A53" s="17" t="s">
        <v>34</v>
      </c>
      <c r="B53" s="11"/>
      <c r="C53" s="76">
        <f t="shared" si="10"/>
        <v>87.982832618025753</v>
      </c>
      <c r="D53" s="11">
        <f t="shared" si="10"/>
        <v>99.024390243902445</v>
      </c>
      <c r="E53" s="76">
        <f t="shared" si="11"/>
        <v>0.97560975609756095</v>
      </c>
      <c r="F53" s="11">
        <f t="shared" si="12"/>
        <v>62.561576354679801</v>
      </c>
      <c r="G53" s="11">
        <f t="shared" si="13"/>
        <v>37.438423645320199</v>
      </c>
    </row>
    <row r="54" spans="1:14" x14ac:dyDescent="0.3">
      <c r="A54" s="17" t="s">
        <v>35</v>
      </c>
      <c r="B54" s="11"/>
      <c r="C54" s="76">
        <f t="shared" si="10"/>
        <v>95.817490494296578</v>
      </c>
      <c r="D54" s="11">
        <f t="shared" si="10"/>
        <v>95.238095238095241</v>
      </c>
      <c r="E54" s="76">
        <f t="shared" si="11"/>
        <v>4.7619047619047619</v>
      </c>
      <c r="F54" s="11">
        <f t="shared" si="12"/>
        <v>64.583333333333329</v>
      </c>
      <c r="G54" s="11">
        <f t="shared" si="13"/>
        <v>35.416666666666664</v>
      </c>
    </row>
    <row r="55" spans="1:14" x14ac:dyDescent="0.3">
      <c r="A55" s="59" t="s">
        <v>36</v>
      </c>
      <c r="B55" s="93"/>
      <c r="C55" s="78">
        <f t="shared" si="10"/>
        <v>92.137096774193552</v>
      </c>
      <c r="D55" s="93">
        <f t="shared" si="10"/>
        <v>96.936542669584242</v>
      </c>
      <c r="E55" s="78">
        <f t="shared" si="11"/>
        <v>3.0634573304157549</v>
      </c>
      <c r="F55" s="93">
        <f t="shared" si="12"/>
        <v>63.656884875846501</v>
      </c>
      <c r="G55" s="93">
        <f t="shared" si="13"/>
        <v>36.343115124153499</v>
      </c>
    </row>
    <row r="56" spans="1:14" x14ac:dyDescent="0.3">
      <c r="A56" s="59" t="s">
        <v>9</v>
      </c>
      <c r="B56" s="93"/>
      <c r="C56" s="78">
        <f t="shared" si="10"/>
        <v>88.803538175046555</v>
      </c>
      <c r="D56" s="93">
        <f t="shared" si="10"/>
        <v>98.296199213630402</v>
      </c>
      <c r="E56" s="78">
        <f t="shared" si="11"/>
        <v>1.7038007863695936</v>
      </c>
      <c r="F56" s="93">
        <f t="shared" si="12"/>
        <v>56.826666666666668</v>
      </c>
      <c r="G56" s="93">
        <f t="shared" si="13"/>
        <v>43.173333333333332</v>
      </c>
    </row>
    <row r="57" spans="1:14" x14ac:dyDescent="0.3">
      <c r="A57" s="17" t="s">
        <v>37</v>
      </c>
      <c r="B57" s="11"/>
      <c r="C57" s="76">
        <f t="shared" si="10"/>
        <v>90.728476821192046</v>
      </c>
      <c r="D57" s="11">
        <f t="shared" si="10"/>
        <v>98.540145985401466</v>
      </c>
      <c r="E57" s="76">
        <f t="shared" si="11"/>
        <v>1.4598540145985401</v>
      </c>
      <c r="F57" s="11">
        <f t="shared" si="12"/>
        <v>54.567901234567898</v>
      </c>
      <c r="G57" s="11">
        <f t="shared" si="13"/>
        <v>45.432098765432102</v>
      </c>
    </row>
    <row r="58" spans="1:14" x14ac:dyDescent="0.3">
      <c r="A58" s="17" t="s">
        <v>38</v>
      </c>
      <c r="B58" s="11"/>
      <c r="C58" s="76">
        <f t="shared" si="10"/>
        <v>90.94736842105263</v>
      </c>
      <c r="D58" s="11">
        <f t="shared" si="10"/>
        <v>98.379629629629633</v>
      </c>
      <c r="E58" s="76">
        <f t="shared" si="11"/>
        <v>1.6203703703703705</v>
      </c>
      <c r="F58" s="11">
        <f t="shared" si="12"/>
        <v>54.117647058823529</v>
      </c>
      <c r="G58" s="11">
        <f t="shared" si="13"/>
        <v>45.882352941176471</v>
      </c>
    </row>
    <row r="59" spans="1:14" x14ac:dyDescent="0.3">
      <c r="A59" s="59" t="s">
        <v>10</v>
      </c>
      <c r="B59" s="93"/>
      <c r="C59" s="78">
        <f t="shared" si="10"/>
        <v>90.840517241379317</v>
      </c>
      <c r="D59" s="93">
        <f t="shared" si="10"/>
        <v>98.457888493475679</v>
      </c>
      <c r="E59" s="78">
        <f t="shared" si="11"/>
        <v>1.5421115065243178</v>
      </c>
      <c r="F59" s="93">
        <f t="shared" si="12"/>
        <v>54.337349397590359</v>
      </c>
      <c r="G59" s="93">
        <f t="shared" si="13"/>
        <v>45.662650602409641</v>
      </c>
    </row>
    <row r="60" spans="1:14" x14ac:dyDescent="0.3">
      <c r="A60" s="17" t="s">
        <v>39</v>
      </c>
      <c r="B60" s="11"/>
      <c r="C60" s="76">
        <f t="shared" si="10"/>
        <v>91.650853889943079</v>
      </c>
      <c r="D60" s="11">
        <f t="shared" si="10"/>
        <v>98.343685300207042</v>
      </c>
      <c r="E60" s="76">
        <f t="shared" si="11"/>
        <v>1.6563146997929608</v>
      </c>
      <c r="F60" s="11">
        <f t="shared" si="12"/>
        <v>60</v>
      </c>
      <c r="G60" s="11">
        <f t="shared" si="13"/>
        <v>40</v>
      </c>
    </row>
    <row r="61" spans="1:14" x14ac:dyDescent="0.3">
      <c r="A61" s="17" t="s">
        <v>40</v>
      </c>
      <c r="B61" s="11"/>
      <c r="C61" s="76">
        <f t="shared" si="10"/>
        <v>95.238095238095241</v>
      </c>
      <c r="D61" s="11">
        <f t="shared" si="10"/>
        <v>98.65384615384616</v>
      </c>
      <c r="E61" s="76">
        <f t="shared" si="11"/>
        <v>1.3461538461538463</v>
      </c>
      <c r="F61" s="11">
        <f t="shared" si="12"/>
        <v>55.555555555555557</v>
      </c>
      <c r="G61" s="11">
        <f t="shared" si="13"/>
        <v>44.444444444444443</v>
      </c>
    </row>
    <row r="62" spans="1:14" x14ac:dyDescent="0.3">
      <c r="A62" s="17" t="s">
        <v>41</v>
      </c>
      <c r="B62" s="11"/>
      <c r="C62" s="76">
        <f t="shared" si="10"/>
        <v>93.877551020408163</v>
      </c>
      <c r="D62" s="11">
        <f t="shared" si="10"/>
        <v>98.418972332015812</v>
      </c>
      <c r="E62" s="76">
        <f t="shared" si="11"/>
        <v>1.5810276679841897</v>
      </c>
      <c r="F62" s="11">
        <f t="shared" si="12"/>
        <v>71.485943775100395</v>
      </c>
      <c r="G62" s="11">
        <f t="shared" si="13"/>
        <v>28.514056224899598</v>
      </c>
    </row>
    <row r="63" spans="1:14" x14ac:dyDescent="0.3">
      <c r="A63" s="59" t="s">
        <v>12</v>
      </c>
      <c r="B63" s="93"/>
      <c r="C63" s="78">
        <f t="shared" si="10"/>
        <v>93.610421836228284</v>
      </c>
      <c r="D63" s="93">
        <f t="shared" si="10"/>
        <v>98.475811795891318</v>
      </c>
      <c r="E63" s="78">
        <f t="shared" si="11"/>
        <v>1.5241882041086812</v>
      </c>
      <c r="F63" s="93">
        <f t="shared" si="12"/>
        <v>62.314939434724089</v>
      </c>
      <c r="G63" s="93">
        <f t="shared" si="13"/>
        <v>37.685060565275911</v>
      </c>
    </row>
    <row r="64" spans="1:14" x14ac:dyDescent="0.3">
      <c r="A64" s="17" t="s">
        <v>42</v>
      </c>
      <c r="B64" s="11"/>
      <c r="C64" s="76">
        <f t="shared" si="10"/>
        <v>94.308943089430898</v>
      </c>
      <c r="D64" s="11">
        <f t="shared" si="10"/>
        <v>100</v>
      </c>
      <c r="E64" s="76">
        <f t="shared" si="11"/>
        <v>0</v>
      </c>
      <c r="F64" s="11">
        <f t="shared" si="12"/>
        <v>78.448275862068968</v>
      </c>
      <c r="G64" s="11">
        <f t="shared" si="13"/>
        <v>21.551724137931036</v>
      </c>
    </row>
    <row r="65" spans="1:10" x14ac:dyDescent="0.3">
      <c r="A65" s="17" t="s">
        <v>43</v>
      </c>
      <c r="B65" s="11"/>
      <c r="C65" s="76">
        <f t="shared" si="10"/>
        <v>87.741935483870961</v>
      </c>
      <c r="D65" s="11">
        <f t="shared" si="10"/>
        <v>99.264705882352942</v>
      </c>
      <c r="E65" s="76">
        <f t="shared" si="11"/>
        <v>0.73529411764705888</v>
      </c>
      <c r="F65" s="11">
        <f t="shared" si="12"/>
        <v>80.740740740740748</v>
      </c>
      <c r="G65" s="11">
        <f t="shared" si="13"/>
        <v>19.25925925925926</v>
      </c>
    </row>
    <row r="66" spans="1:10" x14ac:dyDescent="0.3">
      <c r="A66" s="17" t="s">
        <v>44</v>
      </c>
      <c r="B66" s="11"/>
      <c r="C66" s="76">
        <f t="shared" si="10"/>
        <v>96.296296296296291</v>
      </c>
      <c r="D66" s="11">
        <f t="shared" si="10"/>
        <v>98.901098901098905</v>
      </c>
      <c r="E66" s="76">
        <f t="shared" si="11"/>
        <v>1.098901098901099</v>
      </c>
      <c r="F66" s="11">
        <f t="shared" si="12"/>
        <v>78.888888888888886</v>
      </c>
      <c r="G66" s="11">
        <f t="shared" si="13"/>
        <v>21.111111111111111</v>
      </c>
    </row>
    <row r="67" spans="1:10" x14ac:dyDescent="0.3">
      <c r="A67" s="59" t="s">
        <v>45</v>
      </c>
      <c r="B67" s="93"/>
      <c r="C67" s="78">
        <f t="shared" si="10"/>
        <v>93.220338983050851</v>
      </c>
      <c r="D67" s="93">
        <f t="shared" si="10"/>
        <v>99.454545454545453</v>
      </c>
      <c r="E67" s="78">
        <f t="shared" si="11"/>
        <v>0.54545454545454541</v>
      </c>
      <c r="F67" s="93">
        <f t="shared" si="12"/>
        <v>79.159049360146255</v>
      </c>
      <c r="G67" s="93">
        <f t="shared" si="13"/>
        <v>20.840950639853748</v>
      </c>
    </row>
    <row r="68" spans="1:10" x14ac:dyDescent="0.3">
      <c r="A68" s="17" t="s">
        <v>46</v>
      </c>
      <c r="B68" s="11"/>
      <c r="C68" s="76">
        <f t="shared" si="10"/>
        <v>95.226730310262525</v>
      </c>
      <c r="D68" s="11">
        <f t="shared" si="10"/>
        <v>95.989974937343362</v>
      </c>
      <c r="E68" s="76">
        <f t="shared" si="11"/>
        <v>4.0100250626566414</v>
      </c>
      <c r="F68" s="11">
        <f t="shared" si="12"/>
        <v>89.295039164490859</v>
      </c>
      <c r="G68" s="11">
        <f t="shared" si="13"/>
        <v>10.704960835509139</v>
      </c>
    </row>
    <row r="69" spans="1:10" x14ac:dyDescent="0.3">
      <c r="A69" s="17" t="s">
        <v>47</v>
      </c>
      <c r="B69" s="11"/>
      <c r="C69" s="76">
        <f t="shared" si="10"/>
        <v>91.162790697674424</v>
      </c>
      <c r="D69" s="11">
        <f t="shared" si="10"/>
        <v>95.91836734693878</v>
      </c>
      <c r="E69" s="76">
        <f t="shared" si="11"/>
        <v>4.0816326530612246</v>
      </c>
      <c r="F69" s="11">
        <f t="shared" si="12"/>
        <v>67.021276595744681</v>
      </c>
      <c r="G69" s="11">
        <f t="shared" si="13"/>
        <v>32.978723404255319</v>
      </c>
    </row>
    <row r="70" spans="1:10" x14ac:dyDescent="0.3">
      <c r="A70" s="59" t="s">
        <v>48</v>
      </c>
      <c r="B70" s="93"/>
      <c r="C70" s="78">
        <f t="shared" si="10"/>
        <v>93.848580441640379</v>
      </c>
      <c r="D70" s="93">
        <f t="shared" si="10"/>
        <v>95.966386554621849</v>
      </c>
      <c r="E70" s="78">
        <f t="shared" si="11"/>
        <v>4.0336134453781511</v>
      </c>
      <c r="F70" s="93">
        <f t="shared" si="12"/>
        <v>81.961471103327497</v>
      </c>
      <c r="G70" s="93">
        <f t="shared" si="13"/>
        <v>18.038528896672503</v>
      </c>
      <c r="J70" s="31"/>
    </row>
    <row r="71" spans="1:10" x14ac:dyDescent="0.3">
      <c r="A71" s="17" t="s">
        <v>49</v>
      </c>
      <c r="B71" s="11"/>
      <c r="C71" s="76">
        <f t="shared" si="10"/>
        <v>88.495575221238937</v>
      </c>
      <c r="D71" s="11">
        <f t="shared" si="10"/>
        <v>96.75</v>
      </c>
      <c r="E71" s="76">
        <f t="shared" si="11"/>
        <v>3.25</v>
      </c>
      <c r="F71" s="11">
        <f t="shared" si="12"/>
        <v>72.609819121447032</v>
      </c>
      <c r="G71" s="11">
        <f t="shared" si="13"/>
        <v>27.390180878552972</v>
      </c>
    </row>
    <row r="72" spans="1:10" x14ac:dyDescent="0.3">
      <c r="A72" s="17" t="s">
        <v>50</v>
      </c>
      <c r="B72" s="11"/>
      <c r="C72" s="76">
        <f t="shared" si="10"/>
        <v>92.141453831041261</v>
      </c>
      <c r="D72" s="11">
        <f t="shared" si="10"/>
        <v>99.147121535181242</v>
      </c>
      <c r="E72" s="76">
        <f t="shared" si="11"/>
        <v>0.85287846481876328</v>
      </c>
      <c r="F72" s="11">
        <f t="shared" si="12"/>
        <v>72.043010752688176</v>
      </c>
      <c r="G72" s="11">
        <f t="shared" si="13"/>
        <v>27.956989247311828</v>
      </c>
    </row>
    <row r="73" spans="1:10" x14ac:dyDescent="0.3">
      <c r="A73" s="59" t="s">
        <v>15</v>
      </c>
      <c r="B73" s="93"/>
      <c r="C73" s="78">
        <f t="shared" si="10"/>
        <v>90.426638917793966</v>
      </c>
      <c r="D73" s="93">
        <f t="shared" si="10"/>
        <v>98.043728423475258</v>
      </c>
      <c r="E73" s="78">
        <f t="shared" si="11"/>
        <v>1.9562715765247412</v>
      </c>
      <c r="F73" s="93">
        <f t="shared" si="12"/>
        <v>72.300469483568079</v>
      </c>
      <c r="G73" s="93">
        <f t="shared" si="13"/>
        <v>27.699530516431924</v>
      </c>
    </row>
    <row r="74" spans="1:10" x14ac:dyDescent="0.3">
      <c r="A74" s="17" t="s">
        <v>51</v>
      </c>
      <c r="B74" s="11"/>
      <c r="C74" s="76">
        <f t="shared" si="10"/>
        <v>87.345679012345684</v>
      </c>
      <c r="D74" s="11">
        <f t="shared" si="10"/>
        <v>98.939929328621915</v>
      </c>
      <c r="E74" s="76">
        <f t="shared" si="11"/>
        <v>1.0600706713780919</v>
      </c>
      <c r="F74" s="11">
        <f t="shared" si="12"/>
        <v>82.857142857142861</v>
      </c>
      <c r="G74" s="11">
        <f t="shared" si="13"/>
        <v>17.142857142857142</v>
      </c>
    </row>
    <row r="75" spans="1:10" x14ac:dyDescent="0.3">
      <c r="A75" s="17" t="s">
        <v>52</v>
      </c>
      <c r="B75" s="11"/>
      <c r="C75" s="76">
        <f t="shared" si="10"/>
        <v>92.846924177396275</v>
      </c>
      <c r="D75" s="11">
        <f t="shared" si="10"/>
        <v>99.383667180277357</v>
      </c>
      <c r="E75" s="76">
        <f t="shared" si="11"/>
        <v>0.61633281972265019</v>
      </c>
      <c r="F75" s="11">
        <f t="shared" si="12"/>
        <v>47.906976744186046</v>
      </c>
      <c r="G75" s="11">
        <f t="shared" si="13"/>
        <v>52.093023255813954</v>
      </c>
    </row>
    <row r="76" spans="1:10" ht="13.5" thickBot="1" x14ac:dyDescent="0.35">
      <c r="A76" s="59" t="s">
        <v>20</v>
      </c>
      <c r="B76" s="93"/>
      <c r="C76" s="78">
        <f t="shared" si="10"/>
        <v>92.388451443569551</v>
      </c>
      <c r="D76" s="93">
        <f t="shared" si="10"/>
        <v>99.431818181818187</v>
      </c>
      <c r="E76" s="78">
        <f t="shared" si="11"/>
        <v>0.56818181818181823</v>
      </c>
      <c r="F76" s="93">
        <f t="shared" si="12"/>
        <v>47.714285714285715</v>
      </c>
      <c r="G76" s="93">
        <f t="shared" si="13"/>
        <v>52.285714285714285</v>
      </c>
    </row>
    <row r="77" spans="1:10" x14ac:dyDescent="0.3">
      <c r="A77" s="21" t="s">
        <v>21</v>
      </c>
      <c r="B77" s="94"/>
      <c r="C77" s="81">
        <f t="shared" si="10"/>
        <v>90.733121376472795</v>
      </c>
      <c r="D77" s="94">
        <f t="shared" si="10"/>
        <v>98.278882819746471</v>
      </c>
      <c r="E77" s="81">
        <f t="shared" si="11"/>
        <v>1.7211171802535299</v>
      </c>
      <c r="F77" s="94">
        <f t="shared" si="12"/>
        <v>62.688758389261743</v>
      </c>
      <c r="G77" s="94">
        <f t="shared" si="13"/>
        <v>37.311241610738257</v>
      </c>
    </row>
    <row r="79" spans="1:10" ht="15.5" x14ac:dyDescent="0.35">
      <c r="A79" s="25" t="s">
        <v>57</v>
      </c>
    </row>
    <row r="80" spans="1:10" s="16" customFormat="1" ht="13.5" thickBot="1" x14ac:dyDescent="0.35">
      <c r="A80" s="26" t="s">
        <v>58</v>
      </c>
      <c r="B80" s="28"/>
      <c r="C80" s="52" t="s">
        <v>3</v>
      </c>
      <c r="D80" s="28" t="s">
        <v>4</v>
      </c>
      <c r="E80" s="52" t="s">
        <v>5</v>
      </c>
      <c r="F80" s="28" t="s">
        <v>6</v>
      </c>
      <c r="G80" s="28" t="s">
        <v>7</v>
      </c>
    </row>
    <row r="81" spans="1:7" x14ac:dyDescent="0.3">
      <c r="A81" s="17" t="s">
        <v>9</v>
      </c>
      <c r="B81" s="11"/>
      <c r="C81" s="68">
        <f>C56-'1970'!C21</f>
        <v>9.6676056144564626</v>
      </c>
      <c r="D81" s="34">
        <f>D56-'1970'!D21</f>
        <v>6.0513461300175209E-2</v>
      </c>
      <c r="E81" s="74">
        <f>E56-'1970'!E21</f>
        <v>-6.0513461300180094E-2</v>
      </c>
      <c r="F81" s="34">
        <f>F56-'1970'!F21</f>
        <v>2.3027764599570801</v>
      </c>
      <c r="G81" s="74">
        <f>G56-'1970'!G21</f>
        <v>5.152323506156101</v>
      </c>
    </row>
    <row r="82" spans="1:7" x14ac:dyDescent="0.3">
      <c r="A82" s="17" t="s">
        <v>10</v>
      </c>
      <c r="B82" s="93"/>
      <c r="C82" s="68">
        <f>C59-'1970'!C22</f>
        <v>3.9800521251002436</v>
      </c>
      <c r="D82" s="33">
        <f>D59-'1970'!D22</f>
        <v>0.33205181342212597</v>
      </c>
      <c r="E82" s="68">
        <f>E59-'1970'!E22</f>
        <v>-0.33205181342213463</v>
      </c>
      <c r="F82" s="33">
        <f>F59-'1970'!F22</f>
        <v>8.9076086063216025</v>
      </c>
      <c r="G82" s="68">
        <f>G59-'1970'!G22</f>
        <v>-3.4505826854484738</v>
      </c>
    </row>
    <row r="83" spans="1:7" x14ac:dyDescent="0.3">
      <c r="A83" s="17" t="s">
        <v>11</v>
      </c>
      <c r="B83" s="11"/>
      <c r="C83" s="68">
        <f>C54-'1970'!C23</f>
        <v>10.039712716518807</v>
      </c>
      <c r="D83" s="33">
        <f>D54-'1970'!D23</f>
        <v>-1.6530964717493219</v>
      </c>
      <c r="E83" s="68">
        <f>E54-'1970'!E23</f>
        <v>1.6530964717493215</v>
      </c>
      <c r="F83" s="33">
        <f>F54-'1970'!F23</f>
        <v>1.4817290552584623</v>
      </c>
      <c r="G83" s="68">
        <f>G54-'1970'!G23</f>
        <v>12.956773618538321</v>
      </c>
    </row>
    <row r="84" spans="1:7" x14ac:dyDescent="0.3">
      <c r="A84" s="17" t="s">
        <v>12</v>
      </c>
      <c r="B84" s="11"/>
      <c r="C84" s="68">
        <f>C63-'1970'!C24</f>
        <v>2.4553063246771245</v>
      </c>
      <c r="D84" s="33">
        <f>D63-'1970'!D24</f>
        <v>2.0239653078391768</v>
      </c>
      <c r="E84" s="68">
        <f>E63-'1970'!E24</f>
        <v>-2.0239653078391826</v>
      </c>
      <c r="F84" s="33">
        <f>F63-'1970'!F24</f>
        <v>14.11674123652589</v>
      </c>
      <c r="G84" s="68">
        <f>G63-'1970'!G24</f>
        <v>2.5499254301407746</v>
      </c>
    </row>
    <row r="85" spans="1:7" x14ac:dyDescent="0.3">
      <c r="A85" s="17" t="s">
        <v>13</v>
      </c>
      <c r="B85" s="93"/>
      <c r="C85" s="68">
        <f>C64-'1970'!C25</f>
        <v>6.4828561329091627</v>
      </c>
      <c r="D85" s="33">
        <f>D64-'1970'!D25</f>
        <v>2.4752475247524757</v>
      </c>
      <c r="E85" s="68">
        <f>E64-'1970'!E25</f>
        <v>-2.4752475247524752</v>
      </c>
      <c r="F85" s="33">
        <f>F64-'1970'!F25</f>
        <v>11.443199719936985</v>
      </c>
      <c r="G85" s="68">
        <f>G64-'1970'!G25</f>
        <v>-7.3822860143532267</v>
      </c>
    </row>
    <row r="86" spans="1:7" x14ac:dyDescent="0.3">
      <c r="A86" s="17" t="s">
        <v>14</v>
      </c>
      <c r="B86" s="11"/>
      <c r="C86" s="68">
        <f>C68-'1970'!C26</f>
        <v>11.043056840874769</v>
      </c>
      <c r="D86" s="33">
        <f>D68-'1970'!D26</f>
        <v>-3.7069947596263404</v>
      </c>
      <c r="E86" s="68">
        <f>E68-'1970'!E26</f>
        <v>3.7069947596263382</v>
      </c>
      <c r="F86" s="33">
        <f>F68-'1970'!F26</f>
        <v>9.9637321736094009</v>
      </c>
      <c r="G86" s="68">
        <f>G68-'1970'!G26</f>
        <v>-7.2281698635790068</v>
      </c>
    </row>
    <row r="87" spans="1:7" x14ac:dyDescent="0.3">
      <c r="A87" s="17" t="s">
        <v>15</v>
      </c>
      <c r="B87" s="11"/>
      <c r="C87" s="68">
        <f>C73-'1970'!C27</f>
        <v>3.3054267965818411</v>
      </c>
      <c r="D87" s="33">
        <f>D73-'1970'!D27</f>
        <v>-0.83825915416448993</v>
      </c>
      <c r="E87" s="68">
        <f>E73-'1970'!E27</f>
        <v>0.83825915416449281</v>
      </c>
      <c r="F87" s="33">
        <f>F73-'1970'!F27</f>
        <v>-8.8553094109042831</v>
      </c>
      <c r="G87" s="68">
        <f>G73-'1970'!G27</f>
        <v>13.126666194823883</v>
      </c>
    </row>
    <row r="88" spans="1:7" x14ac:dyDescent="0.3">
      <c r="A88" s="17" t="s">
        <v>16</v>
      </c>
      <c r="B88" s="11"/>
      <c r="C88" s="68">
        <f>C69-'1970'!C28</f>
        <v>6.8026011242147035</v>
      </c>
      <c r="D88" s="33">
        <f>D69-'1970'!D28</f>
        <v>3.2217381334556308</v>
      </c>
      <c r="E88" s="68">
        <f>E69-'1970'!E28</f>
        <v>-3.221738133455629</v>
      </c>
      <c r="F88" s="33">
        <f>F69-'1970'!F28</f>
        <v>39.748549323017407</v>
      </c>
      <c r="G88" s="68">
        <f>G69-'1970'!G28</f>
        <v>20.251450676982593</v>
      </c>
    </row>
    <row r="89" spans="1:7" x14ac:dyDescent="0.3">
      <c r="A89" s="17" t="s">
        <v>17</v>
      </c>
      <c r="B89" s="93"/>
      <c r="C89" s="68">
        <f>C65-'1970'!C29</f>
        <v>12.186379928315404</v>
      </c>
      <c r="D89" s="33">
        <f>D65-'1970'!D29</f>
        <v>4.1666666666666714</v>
      </c>
      <c r="E89" s="68">
        <f>E65-'1970'!E29</f>
        <v>-4.166666666666667</v>
      </c>
      <c r="F89" s="33">
        <f>F65-'1970'!F29</f>
        <v>-7.9190530736922398</v>
      </c>
      <c r="G89" s="68">
        <f>G65-'1970'!G29</f>
        <v>11.011836578846889</v>
      </c>
    </row>
    <row r="90" spans="1:7" x14ac:dyDescent="0.3">
      <c r="A90" s="17" t="s">
        <v>18</v>
      </c>
      <c r="B90" s="11"/>
      <c r="C90" s="68">
        <f>C66-'1970'!C30</f>
        <v>1.6154452324664987</v>
      </c>
      <c r="D90" s="33">
        <f>D66-'1970'!D30</f>
        <v>4.5190764291887859</v>
      </c>
      <c r="E90" s="68">
        <f>E66-'1970'!E30</f>
        <v>-4.5190764291887895</v>
      </c>
      <c r="F90" s="33">
        <f>F66-'1970'!F30</f>
        <v>8.6507936507936449</v>
      </c>
      <c r="G90" s="68">
        <f>G66-'1970'!G30</f>
        <v>-6.2698412698412689</v>
      </c>
    </row>
    <row r="91" spans="1:7" x14ac:dyDescent="0.3">
      <c r="A91" s="17" t="s">
        <v>19</v>
      </c>
      <c r="B91" s="11"/>
      <c r="C91" s="68">
        <f>C74-'1970'!C31</f>
        <v>10.720292015441657</v>
      </c>
      <c r="D91" s="33">
        <f>D74-'1970'!D31</f>
        <v>2.3742727629653473</v>
      </c>
      <c r="E91" s="68">
        <f>E74-'1970'!E31</f>
        <v>-2.3742727629653424</v>
      </c>
      <c r="F91" s="33">
        <f>F74-'1970'!F31</f>
        <v>17.585176329946208</v>
      </c>
      <c r="G91" s="68">
        <f>G74-'1970'!G31</f>
        <v>4.5905558876270174</v>
      </c>
    </row>
    <row r="92" spans="1:7" ht="13.5" thickBot="1" x14ac:dyDescent="0.35">
      <c r="A92" s="17" t="s">
        <v>20</v>
      </c>
      <c r="B92" s="11"/>
      <c r="C92" s="68">
        <f>C75-'1970'!C32</f>
        <v>11.403625208324115</v>
      </c>
      <c r="D92" s="38">
        <f>D75-'1970'!D32</f>
        <v>-0.11000370579859009</v>
      </c>
      <c r="E92" s="95">
        <f>E75-'1970'!E32</f>
        <v>0.11000370579859953</v>
      </c>
      <c r="F92" s="33">
        <f>F75-'1970'!F32</f>
        <v>-3.4925143499615388</v>
      </c>
      <c r="G92" s="68">
        <f>G75-'1970'!G32</f>
        <v>11.889460914847035</v>
      </c>
    </row>
    <row r="93" spans="1:7" x14ac:dyDescent="0.3">
      <c r="A93" s="21" t="s">
        <v>21</v>
      </c>
      <c r="B93" s="94"/>
      <c r="C93" s="90">
        <f>C77-'1970'!C33</f>
        <v>7.3564168901607303</v>
      </c>
      <c r="D93" s="40">
        <f>D77-'1970'!D33</f>
        <v>0.57601140900989378</v>
      </c>
      <c r="E93" s="90">
        <f>E77-'1970'!E33</f>
        <v>-0.57601140900989067</v>
      </c>
      <c r="F93" s="40">
        <f>F77-'1970'!F33</f>
        <v>5.1370078142553552</v>
      </c>
      <c r="G93" s="90">
        <f>G77-'1970'!G33</f>
        <v>5.1492175882491154</v>
      </c>
    </row>
  </sheetData>
  <sheetProtection password="DD41" sheet="1" objects="1" scenarios="1" selectLockedCells="1" selectUnlockedCells="1"/>
  <phoneticPr fontId="0" type="noConversion"/>
  <pageMargins left="0.78740157499999996" right="0.78740157499999996" top="0.984251969" bottom="0.984251969" header="0.4921259845" footer="0.4921259845"/>
  <pageSetup paperSize="9" orientation="portrait" horizontalDpi="300" verticalDpi="300" r:id="rId1"/>
  <headerFooter alignWithMargins="0"/>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8">
    <pageSetUpPr fitToPage="1"/>
  </sheetPr>
  <dimension ref="A1:K33"/>
  <sheetViews>
    <sheetView showGridLines="0" topLeftCell="A3" workbookViewId="0">
      <selection activeCell="B47" sqref="B47"/>
    </sheetView>
  </sheetViews>
  <sheetFormatPr baseColWidth="10" defaultColWidth="11.453125" defaultRowHeight="13" x14ac:dyDescent="0.3"/>
  <cols>
    <col min="1" max="1" width="13.7265625" style="3" customWidth="1"/>
    <col min="2" max="2" width="14" style="3" bestFit="1" customWidth="1"/>
    <col min="3" max="3" width="10.453125" style="3" bestFit="1" customWidth="1"/>
    <col min="4" max="4" width="9.1796875" style="3" bestFit="1" customWidth="1"/>
    <col min="5" max="5" width="12.26953125" style="3" bestFit="1" customWidth="1"/>
    <col min="6" max="7" width="7" style="3" bestFit="1" customWidth="1"/>
    <col min="8" max="8" width="6.54296875" style="3" bestFit="1" customWidth="1"/>
    <col min="9" max="16384" width="11.453125" style="3"/>
  </cols>
  <sheetData>
    <row r="1" spans="1:11" ht="18.5" x14ac:dyDescent="0.45">
      <c r="A1" s="24" t="s">
        <v>0</v>
      </c>
    </row>
    <row r="3" spans="1:11" ht="15.5" x14ac:dyDescent="0.35">
      <c r="A3" s="25" t="s">
        <v>53</v>
      </c>
    </row>
    <row r="4" spans="1:11" s="16" customFormat="1" ht="13.5" thickBot="1" x14ac:dyDescent="0.35">
      <c r="A4" s="26" t="s">
        <v>1</v>
      </c>
      <c r="B4" s="28" t="s">
        <v>2</v>
      </c>
      <c r="C4" s="52" t="s">
        <v>3</v>
      </c>
      <c r="D4" s="28" t="s">
        <v>4</v>
      </c>
      <c r="E4" s="52" t="s">
        <v>5</v>
      </c>
      <c r="F4" s="27" t="s">
        <v>6</v>
      </c>
      <c r="G4" s="28" t="s">
        <v>7</v>
      </c>
      <c r="H4" s="28" t="s">
        <v>8</v>
      </c>
    </row>
    <row r="5" spans="1:11" x14ac:dyDescent="0.3">
      <c r="A5" s="17" t="s">
        <v>9</v>
      </c>
      <c r="B5" s="57">
        <v>3796</v>
      </c>
      <c r="C5" s="54">
        <v>3004</v>
      </c>
      <c r="D5" s="57">
        <v>2951</v>
      </c>
      <c r="E5" s="54">
        <v>53</v>
      </c>
      <c r="F5" s="58">
        <v>1609</v>
      </c>
      <c r="G5" s="57">
        <v>1122</v>
      </c>
      <c r="H5" s="57">
        <v>220</v>
      </c>
      <c r="K5" s="4"/>
    </row>
    <row r="6" spans="1:11" x14ac:dyDescent="0.3">
      <c r="A6" s="17" t="s">
        <v>10</v>
      </c>
      <c r="B6" s="57">
        <v>860</v>
      </c>
      <c r="C6" s="54">
        <v>747</v>
      </c>
      <c r="D6" s="57">
        <v>733</v>
      </c>
      <c r="E6" s="54">
        <v>14</v>
      </c>
      <c r="F6" s="58">
        <v>333</v>
      </c>
      <c r="G6" s="57">
        <v>360</v>
      </c>
      <c r="H6" s="57">
        <v>40</v>
      </c>
    </row>
    <row r="7" spans="1:11" x14ac:dyDescent="0.3">
      <c r="A7" s="17" t="s">
        <v>11</v>
      </c>
      <c r="B7" s="57">
        <v>225</v>
      </c>
      <c r="C7" s="54">
        <v>193</v>
      </c>
      <c r="D7" s="57">
        <v>187</v>
      </c>
      <c r="E7" s="54">
        <v>6</v>
      </c>
      <c r="F7" s="58">
        <v>118</v>
      </c>
      <c r="G7" s="57">
        <v>42</v>
      </c>
      <c r="H7" s="57">
        <v>27</v>
      </c>
    </row>
    <row r="8" spans="1:11" x14ac:dyDescent="0.3">
      <c r="A8" s="17" t="s">
        <v>12</v>
      </c>
      <c r="B8" s="57">
        <v>1515</v>
      </c>
      <c r="C8" s="54">
        <v>1381</v>
      </c>
      <c r="D8" s="57">
        <v>1332</v>
      </c>
      <c r="E8" s="54">
        <v>49</v>
      </c>
      <c r="F8" s="58">
        <v>642</v>
      </c>
      <c r="G8" s="57">
        <v>468</v>
      </c>
      <c r="H8" s="57">
        <v>222</v>
      </c>
    </row>
    <row r="9" spans="1:11" x14ac:dyDescent="0.3">
      <c r="A9" s="17" t="s">
        <v>13</v>
      </c>
      <c r="B9" s="57">
        <v>230</v>
      </c>
      <c r="C9" s="54">
        <v>202</v>
      </c>
      <c r="D9" s="57">
        <v>197</v>
      </c>
      <c r="E9" s="54">
        <v>5</v>
      </c>
      <c r="F9" s="58">
        <v>132</v>
      </c>
      <c r="G9" s="57">
        <v>57</v>
      </c>
      <c r="H9" s="57">
        <v>8</v>
      </c>
    </row>
    <row r="10" spans="1:11" x14ac:dyDescent="0.3">
      <c r="A10" s="17" t="s">
        <v>14</v>
      </c>
      <c r="B10" s="57">
        <v>392</v>
      </c>
      <c r="C10" s="54">
        <v>330</v>
      </c>
      <c r="D10" s="57">
        <v>329</v>
      </c>
      <c r="E10" s="54">
        <v>1</v>
      </c>
      <c r="F10" s="58">
        <v>261</v>
      </c>
      <c r="G10" s="57">
        <v>59</v>
      </c>
      <c r="H10" s="57">
        <v>9</v>
      </c>
    </row>
    <row r="11" spans="1:11" x14ac:dyDescent="0.3">
      <c r="A11" s="17" t="s">
        <v>15</v>
      </c>
      <c r="B11" s="57">
        <v>924</v>
      </c>
      <c r="C11" s="54">
        <v>805</v>
      </c>
      <c r="D11" s="57">
        <v>796</v>
      </c>
      <c r="E11" s="54">
        <v>9</v>
      </c>
      <c r="F11" s="58">
        <v>646</v>
      </c>
      <c r="G11" s="57">
        <v>116</v>
      </c>
      <c r="H11" s="57">
        <v>34</v>
      </c>
    </row>
    <row r="12" spans="1:11" x14ac:dyDescent="0.3">
      <c r="A12" s="17" t="s">
        <v>16</v>
      </c>
      <c r="B12" s="57">
        <v>211</v>
      </c>
      <c r="C12" s="54">
        <v>178</v>
      </c>
      <c r="D12" s="57">
        <v>165</v>
      </c>
      <c r="E12" s="54">
        <v>13</v>
      </c>
      <c r="F12" s="58">
        <v>45</v>
      </c>
      <c r="G12" s="57">
        <v>21</v>
      </c>
      <c r="H12" s="57">
        <v>99</v>
      </c>
    </row>
    <row r="13" spans="1:11" x14ac:dyDescent="0.3">
      <c r="A13" s="17" t="s">
        <v>17</v>
      </c>
      <c r="B13" s="57">
        <v>135</v>
      </c>
      <c r="C13" s="54">
        <v>102</v>
      </c>
      <c r="D13" s="57">
        <v>97</v>
      </c>
      <c r="E13" s="54">
        <v>5</v>
      </c>
      <c r="F13" s="58">
        <v>86</v>
      </c>
      <c r="G13" s="57">
        <v>8</v>
      </c>
      <c r="H13" s="57">
        <v>3</v>
      </c>
    </row>
    <row r="14" spans="1:11" x14ac:dyDescent="0.3">
      <c r="A14" s="17" t="s">
        <v>18</v>
      </c>
      <c r="B14" s="57">
        <v>188</v>
      </c>
      <c r="C14" s="54">
        <v>178</v>
      </c>
      <c r="D14" s="57">
        <v>168</v>
      </c>
      <c r="E14" s="54">
        <v>10</v>
      </c>
      <c r="F14" s="58">
        <v>118</v>
      </c>
      <c r="G14" s="57">
        <v>46</v>
      </c>
      <c r="H14" s="57">
        <v>4</v>
      </c>
    </row>
    <row r="15" spans="1:11" x14ac:dyDescent="0.3">
      <c r="A15" s="17" t="s">
        <v>19</v>
      </c>
      <c r="B15" s="57">
        <v>646</v>
      </c>
      <c r="C15" s="54">
        <v>495</v>
      </c>
      <c r="D15" s="57">
        <v>478</v>
      </c>
      <c r="E15" s="54">
        <v>17</v>
      </c>
      <c r="F15" s="58">
        <v>312</v>
      </c>
      <c r="G15" s="57">
        <v>60</v>
      </c>
      <c r="H15" s="57">
        <v>106</v>
      </c>
    </row>
    <row r="16" spans="1:11" ht="13.5" thickBot="1" x14ac:dyDescent="0.35">
      <c r="A16" s="17" t="s">
        <v>20</v>
      </c>
      <c r="B16" s="57">
        <v>485</v>
      </c>
      <c r="C16" s="54">
        <v>395</v>
      </c>
      <c r="D16" s="57">
        <v>393</v>
      </c>
      <c r="E16" s="54">
        <v>2</v>
      </c>
      <c r="F16" s="96">
        <v>202</v>
      </c>
      <c r="G16" s="57">
        <v>158</v>
      </c>
      <c r="H16" s="57">
        <v>33</v>
      </c>
    </row>
    <row r="17" spans="1:8" x14ac:dyDescent="0.3">
      <c r="A17" s="73" t="s">
        <v>21</v>
      </c>
      <c r="B17" s="66">
        <f>SUM(B5:B16)</f>
        <v>9607</v>
      </c>
      <c r="C17" s="23">
        <f t="shared" ref="C17:H17" si="0">SUM(C5:C16)</f>
        <v>8010</v>
      </c>
      <c r="D17" s="22">
        <f t="shared" si="0"/>
        <v>7826</v>
      </c>
      <c r="E17" s="23">
        <f t="shared" si="0"/>
        <v>184</v>
      </c>
      <c r="F17" s="22">
        <f t="shared" si="0"/>
        <v>4504</v>
      </c>
      <c r="G17" s="23">
        <f t="shared" si="0"/>
        <v>2517</v>
      </c>
      <c r="H17" s="23">
        <f t="shared" si="0"/>
        <v>805</v>
      </c>
    </row>
    <row r="18" spans="1:8" x14ac:dyDescent="0.3">
      <c r="B18" s="30"/>
      <c r="C18" s="30"/>
      <c r="D18" s="30"/>
      <c r="E18" s="30"/>
      <c r="F18" s="30"/>
      <c r="G18" s="30"/>
      <c r="H18" s="30"/>
    </row>
    <row r="19" spans="1:8" ht="15.5" x14ac:dyDescent="0.35">
      <c r="A19" s="25" t="s">
        <v>54</v>
      </c>
    </row>
    <row r="20" spans="1:8" s="16" customFormat="1" ht="13.5" thickBot="1" x14ac:dyDescent="0.35">
      <c r="A20" s="26" t="s">
        <v>1</v>
      </c>
      <c r="B20" s="28"/>
      <c r="C20" s="52" t="s">
        <v>3</v>
      </c>
      <c r="D20" s="28" t="s">
        <v>4</v>
      </c>
      <c r="E20" s="52" t="s">
        <v>5</v>
      </c>
      <c r="F20" s="28" t="s">
        <v>6</v>
      </c>
      <c r="G20" s="28" t="s">
        <v>7</v>
      </c>
      <c r="H20" s="28" t="s">
        <v>8</v>
      </c>
    </row>
    <row r="21" spans="1:8" x14ac:dyDescent="0.3">
      <c r="A21" s="17" t="s">
        <v>9</v>
      </c>
      <c r="B21" s="11"/>
      <c r="C21" s="76">
        <f t="shared" ref="C21:D33" si="1">C5*100/B5</f>
        <v>79.135932560590092</v>
      </c>
      <c r="D21" s="11">
        <f t="shared" si="1"/>
        <v>98.235685752330227</v>
      </c>
      <c r="E21" s="76">
        <f>E5*100/C5</f>
        <v>1.7643142476697737</v>
      </c>
      <c r="F21" s="11">
        <f>F5*100/D5</f>
        <v>54.523890206709588</v>
      </c>
      <c r="G21" s="11">
        <f>G5*100/D5</f>
        <v>38.021009827177231</v>
      </c>
      <c r="H21" s="11">
        <f>H5*100/D5</f>
        <v>7.455099966113182</v>
      </c>
    </row>
    <row r="22" spans="1:8" x14ac:dyDescent="0.3">
      <c r="A22" s="17" t="s">
        <v>10</v>
      </c>
      <c r="B22" s="11"/>
      <c r="C22" s="76">
        <f t="shared" si="1"/>
        <v>86.860465116279073</v>
      </c>
      <c r="D22" s="11">
        <f t="shared" si="1"/>
        <v>98.125836680053553</v>
      </c>
      <c r="E22" s="76">
        <f t="shared" ref="E22:E32" si="2">E6*100/C6</f>
        <v>1.8741633199464525</v>
      </c>
      <c r="F22" s="11">
        <f t="shared" ref="F22:F32" si="3">F6*100/D6</f>
        <v>45.429740791268756</v>
      </c>
      <c r="G22" s="11">
        <f t="shared" ref="G22:G32" si="4">G6*100/D6</f>
        <v>49.113233287858115</v>
      </c>
      <c r="H22" s="11">
        <f t="shared" ref="H22:H32" si="5">H6*100/D6</f>
        <v>5.4570259208731242</v>
      </c>
    </row>
    <row r="23" spans="1:8" x14ac:dyDescent="0.3">
      <c r="A23" s="17" t="s">
        <v>11</v>
      </c>
      <c r="B23" s="11"/>
      <c r="C23" s="76">
        <f t="shared" si="1"/>
        <v>85.777777777777771</v>
      </c>
      <c r="D23" s="11">
        <f t="shared" si="1"/>
        <v>96.891191709844563</v>
      </c>
      <c r="E23" s="76">
        <f t="shared" si="2"/>
        <v>3.1088082901554404</v>
      </c>
      <c r="F23" s="11">
        <f t="shared" si="3"/>
        <v>63.101604278074866</v>
      </c>
      <c r="G23" s="11">
        <f t="shared" si="4"/>
        <v>22.459893048128343</v>
      </c>
      <c r="H23" s="11">
        <f t="shared" si="5"/>
        <v>14.438502673796792</v>
      </c>
    </row>
    <row r="24" spans="1:8" x14ac:dyDescent="0.3">
      <c r="A24" s="17" t="s">
        <v>12</v>
      </c>
      <c r="B24" s="11"/>
      <c r="C24" s="76">
        <f t="shared" si="1"/>
        <v>91.155115511551159</v>
      </c>
      <c r="D24" s="11">
        <f t="shared" si="1"/>
        <v>96.451846488052141</v>
      </c>
      <c r="E24" s="76">
        <f t="shared" si="2"/>
        <v>3.5481535119478638</v>
      </c>
      <c r="F24" s="11">
        <f t="shared" si="3"/>
        <v>48.198198198198199</v>
      </c>
      <c r="G24" s="11">
        <f t="shared" si="4"/>
        <v>35.135135135135137</v>
      </c>
      <c r="H24" s="11">
        <f t="shared" si="5"/>
        <v>16.666666666666668</v>
      </c>
    </row>
    <row r="25" spans="1:8" x14ac:dyDescent="0.3">
      <c r="A25" s="17" t="s">
        <v>13</v>
      </c>
      <c r="B25" s="11"/>
      <c r="C25" s="76">
        <f t="shared" si="1"/>
        <v>87.826086956521735</v>
      </c>
      <c r="D25" s="11">
        <f t="shared" si="1"/>
        <v>97.524752475247524</v>
      </c>
      <c r="E25" s="76">
        <f t="shared" si="2"/>
        <v>2.4752475247524752</v>
      </c>
      <c r="F25" s="11">
        <f t="shared" si="3"/>
        <v>67.005076142131983</v>
      </c>
      <c r="G25" s="11">
        <f t="shared" si="4"/>
        <v>28.934010152284262</v>
      </c>
      <c r="H25" s="11">
        <f t="shared" si="5"/>
        <v>4.0609137055837561</v>
      </c>
    </row>
    <row r="26" spans="1:8" x14ac:dyDescent="0.3">
      <c r="A26" s="17" t="s">
        <v>14</v>
      </c>
      <c r="B26" s="11"/>
      <c r="C26" s="76">
        <f t="shared" si="1"/>
        <v>84.183673469387756</v>
      </c>
      <c r="D26" s="11">
        <f t="shared" si="1"/>
        <v>99.696969696969703</v>
      </c>
      <c r="E26" s="76">
        <f t="shared" si="2"/>
        <v>0.30303030303030304</v>
      </c>
      <c r="F26" s="11">
        <f t="shared" si="3"/>
        <v>79.331306990881458</v>
      </c>
      <c r="G26" s="11">
        <f t="shared" si="4"/>
        <v>17.933130699088146</v>
      </c>
      <c r="H26" s="11">
        <f t="shared" si="5"/>
        <v>2.735562310030395</v>
      </c>
    </row>
    <row r="27" spans="1:8" x14ac:dyDescent="0.3">
      <c r="A27" s="17" t="s">
        <v>15</v>
      </c>
      <c r="B27" s="11"/>
      <c r="C27" s="76">
        <f t="shared" si="1"/>
        <v>87.121212121212125</v>
      </c>
      <c r="D27" s="11">
        <f t="shared" si="1"/>
        <v>98.881987577639748</v>
      </c>
      <c r="E27" s="76">
        <f t="shared" si="2"/>
        <v>1.1180124223602483</v>
      </c>
      <c r="F27" s="11">
        <f t="shared" si="3"/>
        <v>81.155778894472363</v>
      </c>
      <c r="G27" s="11">
        <f t="shared" si="4"/>
        <v>14.572864321608041</v>
      </c>
      <c r="H27" s="11">
        <f t="shared" si="5"/>
        <v>4.2713567839195976</v>
      </c>
    </row>
    <row r="28" spans="1:8" x14ac:dyDescent="0.3">
      <c r="A28" s="17" t="s">
        <v>16</v>
      </c>
      <c r="B28" s="11"/>
      <c r="C28" s="76">
        <f t="shared" si="1"/>
        <v>84.360189573459721</v>
      </c>
      <c r="D28" s="11">
        <f t="shared" si="1"/>
        <v>92.696629213483149</v>
      </c>
      <c r="E28" s="76">
        <f t="shared" si="2"/>
        <v>7.3033707865168536</v>
      </c>
      <c r="F28" s="11">
        <f t="shared" si="3"/>
        <v>27.272727272727273</v>
      </c>
      <c r="G28" s="11">
        <f t="shared" si="4"/>
        <v>12.727272727272727</v>
      </c>
      <c r="H28" s="11">
        <f t="shared" si="5"/>
        <v>60</v>
      </c>
    </row>
    <row r="29" spans="1:8" x14ac:dyDescent="0.3">
      <c r="A29" s="17" t="s">
        <v>17</v>
      </c>
      <c r="B29" s="11"/>
      <c r="C29" s="76">
        <f t="shared" si="1"/>
        <v>75.555555555555557</v>
      </c>
      <c r="D29" s="11">
        <f t="shared" si="1"/>
        <v>95.098039215686271</v>
      </c>
      <c r="E29" s="76">
        <f t="shared" si="2"/>
        <v>4.9019607843137258</v>
      </c>
      <c r="F29" s="11">
        <f t="shared" si="3"/>
        <v>88.659793814432987</v>
      </c>
      <c r="G29" s="11">
        <f t="shared" si="4"/>
        <v>8.2474226804123703</v>
      </c>
      <c r="H29" s="11">
        <f t="shared" si="5"/>
        <v>3.0927835051546393</v>
      </c>
    </row>
    <row r="30" spans="1:8" x14ac:dyDescent="0.3">
      <c r="A30" s="17" t="s">
        <v>18</v>
      </c>
      <c r="B30" s="11"/>
      <c r="C30" s="76">
        <f t="shared" si="1"/>
        <v>94.680851063829792</v>
      </c>
      <c r="D30" s="11">
        <f t="shared" si="1"/>
        <v>94.382022471910119</v>
      </c>
      <c r="E30" s="76">
        <f t="shared" si="2"/>
        <v>5.617977528089888</v>
      </c>
      <c r="F30" s="11">
        <f t="shared" si="3"/>
        <v>70.238095238095241</v>
      </c>
      <c r="G30" s="11">
        <f t="shared" si="4"/>
        <v>27.38095238095238</v>
      </c>
      <c r="H30" s="11">
        <f t="shared" si="5"/>
        <v>2.3809523809523809</v>
      </c>
    </row>
    <row r="31" spans="1:8" x14ac:dyDescent="0.3">
      <c r="A31" s="17" t="s">
        <v>19</v>
      </c>
      <c r="B31" s="11"/>
      <c r="C31" s="76">
        <f t="shared" si="1"/>
        <v>76.625386996904027</v>
      </c>
      <c r="D31" s="11">
        <f t="shared" si="1"/>
        <v>96.565656565656568</v>
      </c>
      <c r="E31" s="76">
        <f t="shared" si="2"/>
        <v>3.4343434343434343</v>
      </c>
      <c r="F31" s="11">
        <f t="shared" si="3"/>
        <v>65.271966527196653</v>
      </c>
      <c r="G31" s="11">
        <f t="shared" si="4"/>
        <v>12.552301255230125</v>
      </c>
      <c r="H31" s="11">
        <f t="shared" si="5"/>
        <v>22.175732217573223</v>
      </c>
    </row>
    <row r="32" spans="1:8" ht="13.5" thickBot="1" x14ac:dyDescent="0.35">
      <c r="A32" s="17" t="s">
        <v>20</v>
      </c>
      <c r="B32" s="11"/>
      <c r="C32" s="76">
        <f t="shared" si="1"/>
        <v>81.44329896907216</v>
      </c>
      <c r="D32" s="11">
        <f t="shared" si="1"/>
        <v>99.493670886075947</v>
      </c>
      <c r="E32" s="76">
        <f t="shared" si="2"/>
        <v>0.50632911392405067</v>
      </c>
      <c r="F32" s="11">
        <f t="shared" si="3"/>
        <v>51.399491094147585</v>
      </c>
      <c r="G32" s="11">
        <f t="shared" si="4"/>
        <v>40.203562340966918</v>
      </c>
      <c r="H32" s="11">
        <f t="shared" si="5"/>
        <v>8.3969465648854964</v>
      </c>
    </row>
    <row r="33" spans="1:8" x14ac:dyDescent="0.3">
      <c r="A33" s="21" t="s">
        <v>21</v>
      </c>
      <c r="B33" s="94"/>
      <c r="C33" s="94">
        <f t="shared" si="1"/>
        <v>83.376704486312065</v>
      </c>
      <c r="D33" s="45">
        <f t="shared" si="1"/>
        <v>97.702871410736577</v>
      </c>
      <c r="E33" s="94">
        <f>E17*100/C17</f>
        <v>2.2971285892634206</v>
      </c>
      <c r="F33" s="45">
        <f>F17*100/D17</f>
        <v>57.551750575006388</v>
      </c>
      <c r="G33" s="94">
        <f>G17*100/D17</f>
        <v>32.162024022489142</v>
      </c>
      <c r="H33" s="94">
        <f>H17*100/D17</f>
        <v>10.286225402504472</v>
      </c>
    </row>
  </sheetData>
  <sheetProtection password="DD41" sheet="1" objects="1" scenarios="1" selectLockedCells="1" selectUnlockedCells="1"/>
  <phoneticPr fontId="0" type="noConversion"/>
  <printOptions horizontalCentered="1"/>
  <pageMargins left="0.78740157480314965" right="0.78740157480314965" top="0.98425196850393704" bottom="0.98425196850393704" header="0.4921259845" footer="0.4921259845"/>
  <pageSetup paperSize="9" orientation="portrait" horizontalDpi="180" verticalDpi="4294967292" r:id="rId1"/>
  <headerFooter alignWithMargins="0">
    <oddHeader>&amp;F</oddHeader>
    <oddFooter xml:space="preserve">&amp;C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N22"/>
  <sheetViews>
    <sheetView showGridLines="0" workbookViewId="0">
      <selection activeCell="B14" sqref="B14"/>
    </sheetView>
  </sheetViews>
  <sheetFormatPr baseColWidth="10" defaultRowHeight="13" x14ac:dyDescent="0.3"/>
  <cols>
    <col min="1" max="1" width="2.453125" customWidth="1"/>
    <col min="2" max="2" width="58.81640625" customWidth="1"/>
  </cols>
  <sheetData>
    <row r="1" spans="2:14" ht="13.5" thickBot="1" x14ac:dyDescent="0.35"/>
    <row r="2" spans="2:14" ht="13.5" thickTop="1" x14ac:dyDescent="0.3">
      <c r="B2" s="123" t="s">
        <v>159</v>
      </c>
      <c r="C2" s="3"/>
      <c r="D2" s="3"/>
      <c r="E2" s="3"/>
      <c r="F2" s="3"/>
      <c r="G2" s="3"/>
      <c r="H2" s="3"/>
      <c r="I2" s="3"/>
      <c r="J2" s="3"/>
      <c r="K2" s="3"/>
      <c r="L2" s="3"/>
      <c r="M2" s="3"/>
      <c r="N2" s="3"/>
    </row>
    <row r="3" spans="2:14" ht="4.5" customHeight="1" x14ac:dyDescent="0.3">
      <c r="B3" s="124"/>
      <c r="C3" s="3"/>
      <c r="D3" s="3"/>
      <c r="E3" s="3"/>
      <c r="F3" s="3"/>
      <c r="G3" s="3"/>
      <c r="H3" s="3"/>
      <c r="I3" s="3"/>
      <c r="J3" s="3"/>
      <c r="K3" s="3"/>
      <c r="L3" s="3"/>
      <c r="M3" s="3"/>
      <c r="N3" s="3"/>
    </row>
    <row r="4" spans="2:14" ht="182" x14ac:dyDescent="0.3">
      <c r="B4" s="125" t="s">
        <v>161</v>
      </c>
      <c r="C4" s="3"/>
      <c r="D4" s="3"/>
      <c r="E4" s="3"/>
      <c r="F4" s="3"/>
      <c r="G4" s="3"/>
      <c r="H4" s="3"/>
      <c r="I4" s="3"/>
      <c r="J4" s="3"/>
      <c r="K4" s="3"/>
      <c r="L4" s="3"/>
      <c r="M4" s="3"/>
      <c r="N4" s="3"/>
    </row>
    <row r="5" spans="2:14" ht="13.5" thickBot="1" x14ac:dyDescent="0.35">
      <c r="B5" s="126" t="s">
        <v>160</v>
      </c>
      <c r="C5" s="3"/>
      <c r="D5" s="3"/>
      <c r="E5" s="3"/>
      <c r="F5" s="3"/>
      <c r="G5" s="3"/>
      <c r="H5" s="3"/>
      <c r="I5" s="3"/>
      <c r="J5" s="3"/>
      <c r="K5" s="3"/>
      <c r="L5" s="3"/>
      <c r="M5" s="3"/>
      <c r="N5" s="3"/>
    </row>
    <row r="6" spans="2:14" ht="13.5" thickTop="1" x14ac:dyDescent="0.3">
      <c r="B6" s="3"/>
      <c r="C6" s="3"/>
      <c r="D6" s="3"/>
      <c r="E6" s="3"/>
      <c r="F6" s="3"/>
      <c r="G6" s="3"/>
      <c r="H6" s="3"/>
      <c r="I6" s="3"/>
      <c r="J6" s="3"/>
      <c r="K6" s="3"/>
      <c r="L6" s="3"/>
      <c r="M6" s="3"/>
      <c r="N6" s="3"/>
    </row>
    <row r="7" spans="2:14" x14ac:dyDescent="0.3">
      <c r="B7" s="3" t="s">
        <v>162</v>
      </c>
      <c r="C7" s="3"/>
      <c r="D7" s="3"/>
      <c r="E7" s="3"/>
      <c r="F7" s="3"/>
      <c r="G7" s="3"/>
      <c r="H7" s="3"/>
      <c r="I7" s="3"/>
      <c r="J7" s="3"/>
      <c r="K7" s="3"/>
      <c r="L7" s="3"/>
      <c r="M7" s="3"/>
      <c r="N7" s="3"/>
    </row>
    <row r="8" spans="2:14" x14ac:dyDescent="0.3">
      <c r="B8" s="3"/>
      <c r="C8" s="3"/>
      <c r="D8" s="3"/>
      <c r="E8" s="3"/>
      <c r="F8" s="3"/>
      <c r="G8" s="3"/>
      <c r="H8" s="3"/>
      <c r="I8" s="3"/>
      <c r="J8" s="3"/>
      <c r="K8" s="3"/>
      <c r="L8" s="3"/>
      <c r="M8" s="3"/>
      <c r="N8" s="3"/>
    </row>
    <row r="9" spans="2:14" x14ac:dyDescent="0.3">
      <c r="B9" s="3"/>
      <c r="C9" s="3"/>
      <c r="D9" s="3"/>
      <c r="E9" s="3"/>
      <c r="F9" s="3"/>
      <c r="G9" s="3"/>
      <c r="H9" s="3"/>
      <c r="I9" s="3"/>
      <c r="J9" s="3"/>
      <c r="K9" s="3"/>
      <c r="L9" s="3"/>
      <c r="M9" s="3"/>
      <c r="N9" s="3"/>
    </row>
    <row r="10" spans="2:14" x14ac:dyDescent="0.3">
      <c r="B10" s="3"/>
      <c r="C10" s="3"/>
      <c r="D10" s="3"/>
      <c r="E10" s="3"/>
      <c r="F10" s="3"/>
      <c r="G10" s="3"/>
      <c r="H10" s="3"/>
      <c r="I10" s="3"/>
      <c r="J10" s="3"/>
      <c r="K10" s="3"/>
      <c r="L10" s="3"/>
      <c r="M10" s="3"/>
      <c r="N10" s="3"/>
    </row>
    <row r="11" spans="2:14" x14ac:dyDescent="0.3">
      <c r="B11" s="3"/>
      <c r="C11" s="3"/>
      <c r="D11" s="3"/>
      <c r="E11" s="3"/>
      <c r="F11" s="3"/>
      <c r="G11" s="3"/>
      <c r="H11" s="3"/>
      <c r="I11" s="3"/>
      <c r="J11" s="3"/>
      <c r="K11" s="3"/>
      <c r="L11" s="3"/>
      <c r="M11" s="3"/>
      <c r="N11" s="3"/>
    </row>
    <row r="12" spans="2:14" x14ac:dyDescent="0.3">
      <c r="B12" s="3"/>
      <c r="C12" s="3"/>
      <c r="D12" s="3"/>
      <c r="E12" s="3"/>
      <c r="F12" s="3"/>
      <c r="G12" s="3"/>
      <c r="H12" s="3"/>
      <c r="I12" s="3"/>
      <c r="J12" s="3"/>
      <c r="K12" s="3"/>
      <c r="L12" s="3"/>
      <c r="M12" s="3"/>
      <c r="N12" s="3"/>
    </row>
    <row r="13" spans="2:14" x14ac:dyDescent="0.3">
      <c r="B13" s="3"/>
      <c r="C13" s="3"/>
      <c r="D13" s="3"/>
      <c r="E13" s="3"/>
      <c r="F13" s="3"/>
      <c r="G13" s="3"/>
      <c r="H13" s="3"/>
      <c r="I13" s="3"/>
      <c r="J13" s="3"/>
      <c r="K13" s="3"/>
      <c r="L13" s="3"/>
      <c r="M13" s="3"/>
      <c r="N13" s="3"/>
    </row>
    <row r="14" spans="2:14" x14ac:dyDescent="0.3">
      <c r="B14" s="3"/>
      <c r="C14" s="3"/>
      <c r="D14" s="3"/>
      <c r="E14" s="3"/>
      <c r="F14" s="3"/>
      <c r="G14" s="3"/>
      <c r="H14" s="3"/>
      <c r="I14" s="3"/>
      <c r="J14" s="3"/>
      <c r="K14" s="3"/>
      <c r="L14" s="3"/>
      <c r="M14" s="3"/>
      <c r="N14" s="3"/>
    </row>
    <row r="15" spans="2:14" x14ac:dyDescent="0.3">
      <c r="B15" s="3"/>
      <c r="C15" s="3"/>
      <c r="D15" s="3"/>
      <c r="E15" s="3"/>
      <c r="F15" s="3"/>
      <c r="G15" s="3"/>
      <c r="H15" s="3"/>
      <c r="I15" s="3"/>
      <c r="J15" s="3"/>
      <c r="K15" s="3"/>
      <c r="L15" s="3"/>
      <c r="M15" s="3"/>
      <c r="N15" s="3"/>
    </row>
    <row r="16" spans="2:14" x14ac:dyDescent="0.3">
      <c r="B16" s="3"/>
      <c r="C16" s="3"/>
      <c r="D16" s="3"/>
      <c r="E16" s="3"/>
      <c r="F16" s="3"/>
      <c r="G16" s="3"/>
      <c r="H16" s="3"/>
      <c r="I16" s="3"/>
      <c r="J16" s="3"/>
      <c r="K16" s="3"/>
      <c r="L16" s="3"/>
      <c r="M16" s="3"/>
      <c r="N16" s="3"/>
    </row>
    <row r="17" spans="2:14" x14ac:dyDescent="0.3">
      <c r="B17" s="3"/>
      <c r="C17" s="3"/>
      <c r="D17" s="3"/>
      <c r="E17" s="3"/>
      <c r="F17" s="3"/>
      <c r="G17" s="3"/>
      <c r="H17" s="3"/>
      <c r="I17" s="3"/>
      <c r="J17" s="3"/>
      <c r="K17" s="3"/>
      <c r="L17" s="3"/>
      <c r="M17" s="3"/>
      <c r="N17" s="3"/>
    </row>
    <row r="18" spans="2:14" x14ac:dyDescent="0.3">
      <c r="B18" s="3"/>
      <c r="C18" s="3"/>
      <c r="D18" s="3"/>
      <c r="E18" s="3"/>
      <c r="F18" s="3"/>
      <c r="G18" s="3"/>
      <c r="H18" s="3"/>
      <c r="I18" s="3"/>
      <c r="J18" s="3"/>
      <c r="K18" s="3"/>
      <c r="L18" s="3"/>
      <c r="M18" s="3"/>
      <c r="N18" s="3"/>
    </row>
    <row r="20" spans="2:14" x14ac:dyDescent="0.3">
      <c r="B20" s="122"/>
    </row>
    <row r="21" spans="2:14" x14ac:dyDescent="0.3">
      <c r="B21" s="122"/>
    </row>
    <row r="22" spans="2:14" x14ac:dyDescent="0.3">
      <c r="B22" s="122"/>
    </row>
  </sheetData>
  <sheetProtection password="DD41" sheet="1" objects="1" scenarios="1" selectLockedCells="1" selectUn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O327"/>
  <sheetViews>
    <sheetView showGridLines="0" zoomScaleNormal="100" workbookViewId="0">
      <selection activeCell="P5" sqref="P5"/>
    </sheetView>
  </sheetViews>
  <sheetFormatPr baseColWidth="10" defaultRowHeight="13" x14ac:dyDescent="0.3"/>
  <cols>
    <col min="1" max="1" width="2.36328125" customWidth="1"/>
    <col min="3" max="12" width="8" bestFit="1" customWidth="1"/>
    <col min="13" max="13" width="6.90625" bestFit="1" customWidth="1"/>
    <col min="14" max="14" width="3.7265625" customWidth="1"/>
  </cols>
  <sheetData>
    <row r="1" spans="1:15" ht="30" customHeight="1" x14ac:dyDescent="0.3">
      <c r="A1" s="141"/>
      <c r="B1" s="143" t="str">
        <f>CONCATENATE($O$1,"der Kernstadt")</f>
        <v>Entwicklung 1970 - 2020 in der Kernstadt</v>
      </c>
      <c r="C1" s="143"/>
      <c r="D1" s="143"/>
      <c r="E1" s="143"/>
      <c r="F1" s="141"/>
      <c r="G1" s="141"/>
      <c r="H1" s="141"/>
      <c r="I1" s="141"/>
      <c r="J1" s="141"/>
      <c r="K1" s="141"/>
      <c r="L1" s="141"/>
      <c r="M1" s="141"/>
      <c r="N1" s="141"/>
      <c r="O1" s="161" t="s">
        <v>164</v>
      </c>
    </row>
    <row r="2" spans="1:15" ht="13.5" thickBot="1" x14ac:dyDescent="0.35">
      <c r="A2" s="141"/>
      <c r="B2" s="156"/>
      <c r="C2" s="159">
        <v>1970</v>
      </c>
      <c r="D2" s="159">
        <v>1975</v>
      </c>
      <c r="E2" s="159">
        <v>1979</v>
      </c>
      <c r="F2" s="159">
        <v>1984</v>
      </c>
      <c r="G2" s="159">
        <v>1989</v>
      </c>
      <c r="H2" s="159">
        <v>1994</v>
      </c>
      <c r="I2" s="159">
        <v>1999</v>
      </c>
      <c r="J2" s="159">
        <v>2004</v>
      </c>
      <c r="K2" s="159">
        <v>2009</v>
      </c>
      <c r="L2" s="159">
        <v>2014</v>
      </c>
      <c r="M2" s="160">
        <v>2020</v>
      </c>
      <c r="N2" s="141"/>
    </row>
    <row r="3" spans="1:15" ht="13.5" thickTop="1" x14ac:dyDescent="0.3">
      <c r="A3" s="141"/>
      <c r="B3" s="157" t="s">
        <v>6</v>
      </c>
      <c r="C3" s="151">
        <f>'1970'!F21/100</f>
        <v>0.54523890206709591</v>
      </c>
      <c r="D3" s="151">
        <f>'1975'!F56/100</f>
        <v>0.5682666666666667</v>
      </c>
      <c r="E3" s="151">
        <f>'1979'!F56/100</f>
        <v>0.55511929930534587</v>
      </c>
      <c r="F3" s="151">
        <f>'1984'!F56/100</f>
        <v>0.54606365159128978</v>
      </c>
      <c r="G3" s="151">
        <f>'1989'!C43/100</f>
        <v>0.54897494305239181</v>
      </c>
      <c r="H3" s="151">
        <f>'1994'!F56/100</f>
        <v>0.4990389235944257</v>
      </c>
      <c r="I3" s="151">
        <f>'1999'!D21/100</f>
        <v>0.50222750222750223</v>
      </c>
      <c r="J3" s="151">
        <f>'2004'!H14</f>
        <v>0.52690038181187093</v>
      </c>
      <c r="K3" s="151">
        <f>'2009'!H14</f>
        <v>0.44918940292605775</v>
      </c>
      <c r="L3" s="151">
        <f>'2014'!I14</f>
        <v>0.41674087266251114</v>
      </c>
      <c r="M3" s="152">
        <f>'2020'!I14</f>
        <v>0.48244073748902544</v>
      </c>
      <c r="N3" s="141"/>
    </row>
    <row r="4" spans="1:15" x14ac:dyDescent="0.3">
      <c r="A4" s="141"/>
      <c r="B4" s="157" t="s">
        <v>7</v>
      </c>
      <c r="C4" s="151">
        <f>'1970'!G21/100</f>
        <v>0.38021009827177232</v>
      </c>
      <c r="D4" s="151">
        <f>'1975'!G56/100</f>
        <v>0.4317333333333333</v>
      </c>
      <c r="E4" s="151">
        <f>'1979'!G56/100</f>
        <v>0.38024765931742677</v>
      </c>
      <c r="F4" s="151">
        <f>'1984'!G56/100</f>
        <v>0.34952540480178668</v>
      </c>
      <c r="G4" s="151">
        <f>'1989'!D56/100</f>
        <v>0.3960280373831776</v>
      </c>
      <c r="H4" s="151">
        <f>'1994'!G56/100</f>
        <v>0.36352715040845746</v>
      </c>
      <c r="I4" s="151">
        <f>'1999'!C21/100</f>
        <v>0.35610335610335608</v>
      </c>
      <c r="J4" s="151">
        <f>'2004'!K14</f>
        <v>0.2537313432835821</v>
      </c>
      <c r="K4" s="151">
        <f>'2009'!K14</f>
        <v>0.27204428627916172</v>
      </c>
      <c r="L4" s="151">
        <f>'2014'!L14</f>
        <v>0.3414959928762244</v>
      </c>
      <c r="M4" s="152">
        <f>'2020'!L14</f>
        <v>0.24539069359086918</v>
      </c>
      <c r="N4" s="141"/>
    </row>
    <row r="5" spans="1:15" x14ac:dyDescent="0.3">
      <c r="A5" s="141"/>
      <c r="B5" s="157" t="s">
        <v>60</v>
      </c>
      <c r="C5" s="151"/>
      <c r="D5" s="151">
        <v>0</v>
      </c>
      <c r="E5" s="151">
        <f>'1979'!H56/100</f>
        <v>6.4633041377227418E-2</v>
      </c>
      <c r="F5" s="151">
        <v>0</v>
      </c>
      <c r="G5" s="151">
        <f>'1989'!F56/100</f>
        <v>6.1623831775700931E-2</v>
      </c>
      <c r="H5" s="151">
        <f>'1994'!H56/100</f>
        <v>7.928880345987506E-2</v>
      </c>
      <c r="I5" s="151">
        <f>'1999'!F21/100</f>
        <v>8.4051084051084052E-2</v>
      </c>
      <c r="J5" s="151">
        <f>'2004'!N14</f>
        <v>0.15307185005206525</v>
      </c>
      <c r="K5" s="151">
        <f>'2009'!N14</f>
        <v>0.18347172795571373</v>
      </c>
      <c r="L5" s="151">
        <f>'2014'!O14</f>
        <v>0.12065894924309885</v>
      </c>
      <c r="M5" s="152">
        <f>'2020'!O14</f>
        <v>0.10491659350307288</v>
      </c>
      <c r="N5" s="141"/>
    </row>
    <row r="6" spans="1:15" x14ac:dyDescent="0.3">
      <c r="A6" s="141"/>
      <c r="B6" s="157" t="s">
        <v>65</v>
      </c>
      <c r="C6" s="151"/>
      <c r="D6" s="151"/>
      <c r="E6" s="151">
        <v>0</v>
      </c>
      <c r="F6" s="151">
        <f>'1984'!H56/100</f>
        <v>0.1044109436069235</v>
      </c>
      <c r="G6" s="151">
        <f>'1989'!E56/100</f>
        <v>9.63785046728972E-2</v>
      </c>
      <c r="H6" s="151">
        <f>'1994'!I56/100</f>
        <v>5.814512253724171E-2</v>
      </c>
      <c r="I6" s="151">
        <f>'1999'!E22/100</f>
        <v>2.8871391076115485E-2</v>
      </c>
      <c r="J6" s="151">
        <f>'2004'!Q14*100/100</f>
        <v>6.7337729954876774E-2</v>
      </c>
      <c r="K6" s="151">
        <f>'2009'!Q14</f>
        <v>9.5294582839066819E-2</v>
      </c>
      <c r="L6" s="151">
        <f>'2014'!R14</f>
        <v>0.10997328584149599</v>
      </c>
      <c r="M6" s="152">
        <f>'2020'!R14</f>
        <v>0.16725197541703249</v>
      </c>
      <c r="N6" s="141"/>
    </row>
    <row r="7" spans="1:15" x14ac:dyDescent="0.3">
      <c r="A7" s="141"/>
      <c r="B7" s="158" t="s">
        <v>8</v>
      </c>
      <c r="C7" s="154">
        <f>'1970'!H21/100</f>
        <v>7.4550999661131823E-2</v>
      </c>
      <c r="D7" s="154">
        <v>0</v>
      </c>
      <c r="E7" s="154"/>
      <c r="F7" s="154"/>
      <c r="G7" s="154"/>
      <c r="H7" s="154"/>
      <c r="I7" s="154"/>
      <c r="J7" s="154"/>
      <c r="K7" s="154"/>
      <c r="L7" s="154"/>
      <c r="M7" s="155"/>
      <c r="N7" s="141"/>
    </row>
    <row r="8" spans="1:15" x14ac:dyDescent="0.3">
      <c r="A8" s="141"/>
      <c r="B8" s="141"/>
      <c r="C8" s="141"/>
      <c r="D8" s="141"/>
      <c r="E8" s="141"/>
      <c r="F8" s="141"/>
      <c r="G8" s="141"/>
      <c r="H8" s="141"/>
      <c r="I8" s="141"/>
      <c r="J8" s="141"/>
      <c r="K8" s="141"/>
      <c r="L8" s="141"/>
      <c r="M8" s="141"/>
      <c r="N8" s="141"/>
    </row>
    <row r="9" spans="1:15" x14ac:dyDescent="0.3">
      <c r="A9" s="141"/>
      <c r="B9" s="141"/>
      <c r="C9" s="141"/>
      <c r="D9" s="141"/>
      <c r="E9" s="141"/>
      <c r="F9" s="141"/>
      <c r="G9" s="141"/>
      <c r="H9" s="141"/>
      <c r="I9" s="141"/>
      <c r="J9" s="141"/>
      <c r="K9" s="141"/>
      <c r="L9" s="141"/>
      <c r="M9" s="141"/>
      <c r="N9" s="141"/>
    </row>
    <row r="10" spans="1:15" x14ac:dyDescent="0.3">
      <c r="A10" s="141"/>
      <c r="B10" s="141"/>
      <c r="C10" s="141"/>
      <c r="D10" s="141"/>
      <c r="E10" s="141"/>
      <c r="F10" s="141"/>
      <c r="G10" s="141"/>
      <c r="H10" s="141"/>
      <c r="I10" s="141"/>
      <c r="J10" s="141"/>
      <c r="K10" s="141"/>
      <c r="L10" s="141"/>
      <c r="M10" s="141"/>
      <c r="N10" s="141"/>
    </row>
    <row r="11" spans="1:15" x14ac:dyDescent="0.3">
      <c r="A11" s="141"/>
      <c r="B11" s="141"/>
      <c r="C11" s="141"/>
      <c r="D11" s="141"/>
      <c r="E11" s="141"/>
      <c r="F11" s="141"/>
      <c r="G11" s="141"/>
      <c r="H11" s="141"/>
      <c r="I11" s="141"/>
      <c r="J11" s="141"/>
      <c r="K11" s="141"/>
      <c r="L11" s="141"/>
      <c r="M11" s="141"/>
      <c r="N11" s="141"/>
    </row>
    <row r="12" spans="1:15" x14ac:dyDescent="0.3">
      <c r="A12" s="141"/>
      <c r="B12" s="141"/>
      <c r="C12" s="141"/>
      <c r="D12" s="141"/>
      <c r="E12" s="141"/>
      <c r="F12" s="141"/>
      <c r="G12" s="141"/>
      <c r="H12" s="141"/>
      <c r="I12" s="141"/>
      <c r="J12" s="141"/>
      <c r="K12" s="141"/>
      <c r="L12" s="141"/>
      <c r="M12" s="141"/>
      <c r="N12" s="141"/>
    </row>
    <row r="13" spans="1:15" x14ac:dyDescent="0.3">
      <c r="A13" s="141"/>
      <c r="B13" s="141"/>
      <c r="C13" s="141"/>
      <c r="D13" s="141"/>
      <c r="E13" s="141"/>
      <c r="F13" s="141"/>
      <c r="G13" s="141"/>
      <c r="H13" s="141"/>
      <c r="I13" s="141"/>
      <c r="J13" s="141"/>
      <c r="K13" s="141"/>
      <c r="L13" s="141"/>
      <c r="M13" s="141"/>
      <c r="N13" s="141"/>
    </row>
    <row r="14" spans="1:15" x14ac:dyDescent="0.3">
      <c r="A14" s="141"/>
      <c r="B14" s="141"/>
      <c r="C14" s="141"/>
      <c r="D14" s="141"/>
      <c r="E14" s="141"/>
      <c r="F14" s="141"/>
      <c r="G14" s="141"/>
      <c r="H14" s="141"/>
      <c r="I14" s="141"/>
      <c r="J14" s="141"/>
      <c r="K14" s="141"/>
      <c r="L14" s="141"/>
      <c r="M14" s="141"/>
      <c r="N14" s="141"/>
    </row>
    <row r="15" spans="1:15" x14ac:dyDescent="0.3">
      <c r="A15" s="141"/>
      <c r="B15" s="141"/>
      <c r="C15" s="141"/>
      <c r="D15" s="141"/>
      <c r="E15" s="141"/>
      <c r="F15" s="141"/>
      <c r="G15" s="141"/>
      <c r="H15" s="141"/>
      <c r="I15" s="141"/>
      <c r="J15" s="141"/>
      <c r="K15" s="141"/>
      <c r="L15" s="141"/>
      <c r="M15" s="141"/>
      <c r="N15" s="141"/>
    </row>
    <row r="16" spans="1:15" x14ac:dyDescent="0.3">
      <c r="A16" s="141"/>
      <c r="B16" s="141"/>
      <c r="C16" s="141"/>
      <c r="D16" s="141"/>
      <c r="E16" s="141"/>
      <c r="F16" s="141"/>
      <c r="G16" s="141"/>
      <c r="H16" s="141"/>
      <c r="I16" s="141"/>
      <c r="J16" s="141"/>
      <c r="K16" s="141"/>
      <c r="L16" s="141"/>
      <c r="M16" s="141"/>
      <c r="N16" s="141"/>
    </row>
    <row r="17" spans="1:14" x14ac:dyDescent="0.3">
      <c r="A17" s="141"/>
      <c r="B17" s="141"/>
      <c r="C17" s="141"/>
      <c r="D17" s="141"/>
      <c r="E17" s="141"/>
      <c r="F17" s="141"/>
      <c r="G17" s="141"/>
      <c r="H17" s="141"/>
      <c r="I17" s="141"/>
      <c r="J17" s="141"/>
      <c r="K17" s="141"/>
      <c r="L17" s="141"/>
      <c r="M17" s="141"/>
      <c r="N17" s="141"/>
    </row>
    <row r="18" spans="1:14" x14ac:dyDescent="0.3">
      <c r="A18" s="141"/>
      <c r="B18" s="141"/>
      <c r="C18" s="141"/>
      <c r="D18" s="141"/>
      <c r="E18" s="141"/>
      <c r="F18" s="141"/>
      <c r="G18" s="141"/>
      <c r="H18" s="141"/>
      <c r="I18" s="141"/>
      <c r="J18" s="141"/>
      <c r="K18" s="141"/>
      <c r="L18" s="141"/>
      <c r="M18" s="141"/>
      <c r="N18" s="141"/>
    </row>
    <row r="19" spans="1:14" x14ac:dyDescent="0.3">
      <c r="A19" s="141"/>
      <c r="B19" s="141"/>
      <c r="C19" s="141"/>
      <c r="D19" s="141"/>
      <c r="E19" s="141"/>
      <c r="F19" s="141"/>
      <c r="G19" s="141"/>
      <c r="H19" s="141"/>
      <c r="I19" s="141"/>
      <c r="J19" s="141"/>
      <c r="K19" s="141"/>
      <c r="L19" s="141"/>
      <c r="M19" s="141"/>
      <c r="N19" s="141"/>
    </row>
    <row r="20" spans="1:14" x14ac:dyDescent="0.3">
      <c r="A20" s="141"/>
      <c r="B20" s="141"/>
      <c r="C20" s="141"/>
      <c r="D20" s="141"/>
      <c r="E20" s="141"/>
      <c r="F20" s="141"/>
      <c r="G20" s="141"/>
      <c r="H20" s="141"/>
      <c r="I20" s="141"/>
      <c r="J20" s="141"/>
      <c r="K20" s="141"/>
      <c r="L20" s="141"/>
      <c r="M20" s="141"/>
      <c r="N20" s="141"/>
    </row>
    <row r="21" spans="1:14" x14ac:dyDescent="0.3">
      <c r="A21" s="141"/>
      <c r="B21" s="141"/>
      <c r="C21" s="141"/>
      <c r="D21" s="141"/>
      <c r="E21" s="141"/>
      <c r="F21" s="141"/>
      <c r="G21" s="141"/>
      <c r="H21" s="141"/>
      <c r="I21" s="141"/>
      <c r="J21" s="141"/>
      <c r="K21" s="141"/>
      <c r="L21" s="141"/>
      <c r="M21" s="141"/>
      <c r="N21" s="141"/>
    </row>
    <row r="22" spans="1:14" x14ac:dyDescent="0.3">
      <c r="A22" s="141"/>
      <c r="B22" s="141"/>
      <c r="C22" s="141"/>
      <c r="D22" s="141"/>
      <c r="E22" s="141"/>
      <c r="F22" s="141"/>
      <c r="G22" s="141"/>
      <c r="H22" s="141"/>
      <c r="I22" s="141"/>
      <c r="J22" s="141"/>
      <c r="K22" s="141"/>
      <c r="L22" s="141"/>
      <c r="M22" s="141"/>
      <c r="N22" s="141"/>
    </row>
    <row r="23" spans="1:14" x14ac:dyDescent="0.3">
      <c r="A23" s="141"/>
      <c r="B23" s="141"/>
      <c r="C23" s="141"/>
      <c r="D23" s="141"/>
      <c r="E23" s="141"/>
      <c r="F23" s="141"/>
      <c r="G23" s="141"/>
      <c r="H23" s="141"/>
      <c r="I23" s="141"/>
      <c r="J23" s="141"/>
      <c r="K23" s="141"/>
      <c r="L23" s="141"/>
      <c r="M23" s="141"/>
      <c r="N23" s="141"/>
    </row>
    <row r="24" spans="1:14" x14ac:dyDescent="0.3">
      <c r="A24" s="141"/>
      <c r="B24" s="141"/>
      <c r="C24" s="141"/>
      <c r="D24" s="141"/>
      <c r="E24" s="141"/>
      <c r="F24" s="141"/>
      <c r="G24" s="141"/>
      <c r="H24" s="141"/>
      <c r="I24" s="141"/>
      <c r="J24" s="141"/>
      <c r="K24" s="141"/>
      <c r="L24" s="141"/>
      <c r="M24" s="141"/>
      <c r="N24" s="141"/>
    </row>
    <row r="25" spans="1:14" x14ac:dyDescent="0.3">
      <c r="A25" s="141"/>
      <c r="B25" s="141"/>
      <c r="C25" s="141"/>
      <c r="D25" s="141"/>
      <c r="E25" s="141"/>
      <c r="F25" s="141"/>
      <c r="G25" s="141"/>
      <c r="H25" s="141"/>
      <c r="I25" s="141"/>
      <c r="J25" s="141"/>
      <c r="K25" s="141"/>
      <c r="L25" s="141"/>
      <c r="M25" s="141"/>
      <c r="N25" s="141"/>
    </row>
    <row r="26" spans="1:14" ht="30" customHeight="1" x14ac:dyDescent="0.3">
      <c r="A26" s="141"/>
      <c r="B26" s="143" t="str">
        <f>CONCATENATE($O$1,"Amelunxen")</f>
        <v>Entwicklung 1970 - 2020 in Amelunxen</v>
      </c>
      <c r="C26" s="143"/>
      <c r="D26" s="143"/>
      <c r="E26" s="143"/>
      <c r="F26" s="141"/>
      <c r="G26" s="141"/>
      <c r="H26" s="141"/>
      <c r="I26" s="141"/>
      <c r="J26" s="141"/>
      <c r="K26" s="141"/>
      <c r="L26" s="141"/>
      <c r="M26" s="141"/>
      <c r="N26" s="141"/>
    </row>
    <row r="27" spans="1:14" ht="13.5" thickBot="1" x14ac:dyDescent="0.35">
      <c r="A27" s="141"/>
      <c r="B27" s="156"/>
      <c r="C27" s="159">
        <v>1970</v>
      </c>
      <c r="D27" s="159">
        <v>1975</v>
      </c>
      <c r="E27" s="159">
        <v>1979</v>
      </c>
      <c r="F27" s="159">
        <v>1984</v>
      </c>
      <c r="G27" s="159">
        <v>1989</v>
      </c>
      <c r="H27" s="159">
        <v>1994</v>
      </c>
      <c r="I27" s="159">
        <v>1999</v>
      </c>
      <c r="J27" s="159">
        <v>2004</v>
      </c>
      <c r="K27" s="159">
        <v>2009</v>
      </c>
      <c r="L27" s="159">
        <v>2014</v>
      </c>
      <c r="M27" s="160">
        <v>2020</v>
      </c>
      <c r="N27" s="141"/>
    </row>
    <row r="28" spans="1:14" ht="13.5" thickTop="1" x14ac:dyDescent="0.3">
      <c r="A28" s="141"/>
      <c r="B28" s="157" t="s">
        <v>6</v>
      </c>
      <c r="C28" s="151">
        <f>'1970'!F22/100</f>
        <v>0.45429740791268758</v>
      </c>
      <c r="D28" s="151">
        <f>'1975'!F59/100</f>
        <v>0.54337349397590362</v>
      </c>
      <c r="E28" s="151">
        <f>'1979'!F59/100</f>
        <v>0.517948717948718</v>
      </c>
      <c r="F28" s="151">
        <f>'1984'!F59/100</f>
        <v>0.49479166666666663</v>
      </c>
      <c r="G28" s="151">
        <f>'1989'!C59/100</f>
        <v>0.53968253968253965</v>
      </c>
      <c r="H28" s="151">
        <f>'1994'!F59/100</f>
        <v>0.4954337899543379</v>
      </c>
      <c r="I28" s="151">
        <f>'1999'!D22/100</f>
        <v>0.61811023622047245</v>
      </c>
      <c r="J28" s="151">
        <f>'2004'!H17</f>
        <v>0.60028307416236271</v>
      </c>
      <c r="K28" s="151">
        <f>'2009'!H17</f>
        <v>0.55955141615839843</v>
      </c>
      <c r="L28" s="151">
        <f>'2014'!I17</f>
        <v>0.59236947791164662</v>
      </c>
      <c r="M28" s="152">
        <f>'2020'!I15</f>
        <v>0.52490421455938696</v>
      </c>
      <c r="N28" s="141"/>
    </row>
    <row r="29" spans="1:14" x14ac:dyDescent="0.3">
      <c r="A29" s="141"/>
      <c r="B29" s="157" t="s">
        <v>7</v>
      </c>
      <c r="C29" s="151">
        <f>'1970'!G22/100</f>
        <v>0.49113233287858116</v>
      </c>
      <c r="D29" s="151">
        <f>'1975'!G59/100</f>
        <v>0.45662650602409643</v>
      </c>
      <c r="E29" s="151">
        <f>'1979'!G59/100</f>
        <v>0.45</v>
      </c>
      <c r="F29" s="151">
        <f>'1984'!G59/100</f>
        <v>0.4375</v>
      </c>
      <c r="G29" s="151">
        <f>'1989'!D59/100</f>
        <v>0.3306878306878307</v>
      </c>
      <c r="H29" s="151">
        <f>'1994'!G59/100</f>
        <v>0.43493150684931509</v>
      </c>
      <c r="I29" s="151">
        <f>'1999'!C22/100</f>
        <v>0.34383202099737531</v>
      </c>
      <c r="J29" s="151">
        <f>'2004'!K17</f>
        <v>0.30382843912108948</v>
      </c>
      <c r="K29" s="151">
        <f>'2009'!K17</f>
        <v>0.27893969360994619</v>
      </c>
      <c r="L29" s="151">
        <f>'2014'!L17</f>
        <v>0.24497991967871485</v>
      </c>
      <c r="M29" s="152">
        <f>'2020'!L15</f>
        <v>0.27586206896551724</v>
      </c>
      <c r="N29" s="141"/>
    </row>
    <row r="30" spans="1:14" x14ac:dyDescent="0.3">
      <c r="A30" s="141"/>
      <c r="B30" s="157" t="s">
        <v>60</v>
      </c>
      <c r="C30" s="151"/>
      <c r="D30" s="151">
        <v>0</v>
      </c>
      <c r="E30" s="151">
        <f>'1979'!H59/100</f>
        <v>3.2051282051282055E-2</v>
      </c>
      <c r="F30" s="151">
        <v>0</v>
      </c>
      <c r="G30" s="151">
        <f>'1989'!F59/100</f>
        <v>3.0423280423280422E-2</v>
      </c>
      <c r="H30" s="151">
        <f>'1994'!I59/100</f>
        <v>1.4840182648401827E-2</v>
      </c>
      <c r="I30" s="151">
        <f>'1999'!F22/100</f>
        <v>9.1863517060367453E-3</v>
      </c>
      <c r="J30" s="151">
        <f>'2004'!N17</f>
        <v>4.129949050057935E-2</v>
      </c>
      <c r="K30" s="151">
        <f>'2009'!N17</f>
        <v>6.6896169830687413E-2</v>
      </c>
      <c r="L30" s="151">
        <f>'2014'!O17</f>
        <v>5.4216867469879519E-2</v>
      </c>
      <c r="M30" s="152">
        <f>'2020'!O15</f>
        <v>7.662835249042145E-2</v>
      </c>
      <c r="N30" s="141"/>
    </row>
    <row r="31" spans="1:14" x14ac:dyDescent="0.3">
      <c r="A31" s="141"/>
      <c r="B31" s="157" t="s">
        <v>65</v>
      </c>
      <c r="C31" s="151"/>
      <c r="D31" s="151"/>
      <c r="E31" s="151">
        <v>0</v>
      </c>
      <c r="F31" s="151">
        <f>'1984'!H59/100</f>
        <v>6.7708333333333329E-2</v>
      </c>
      <c r="G31" s="151">
        <f>'1989'!E59/100</f>
        <v>9.9206349206349215E-2</v>
      </c>
      <c r="H31" s="151">
        <f>'1994'!H59/100</f>
        <v>5.4794520547945202E-2</v>
      </c>
      <c r="I31" s="151">
        <f>'1999'!E22/100</f>
        <v>2.8871391076115485E-2</v>
      </c>
      <c r="J31" s="151">
        <f>'2004'!Q17</f>
        <v>5.4588996215968577E-2</v>
      </c>
      <c r="K31" s="151">
        <f>'2009'!Q17</f>
        <v>9.4612720400968103E-2</v>
      </c>
      <c r="L31" s="151">
        <f>'2014'!R17</f>
        <v>0.10843373493975904</v>
      </c>
      <c r="M31" s="152">
        <f>'2020'!R15</f>
        <v>0.12260536398467432</v>
      </c>
      <c r="N31" s="141"/>
    </row>
    <row r="32" spans="1:14" x14ac:dyDescent="0.3">
      <c r="A32" s="141"/>
      <c r="B32" s="158" t="s">
        <v>8</v>
      </c>
      <c r="C32" s="154">
        <f>'1970'!H22/100</f>
        <v>5.4570259208731244E-2</v>
      </c>
      <c r="D32" s="154">
        <v>0</v>
      </c>
      <c r="E32" s="154"/>
      <c r="F32" s="154"/>
      <c r="G32" s="154"/>
      <c r="H32" s="154"/>
      <c r="I32" s="154"/>
      <c r="J32" s="154"/>
      <c r="K32" s="154"/>
      <c r="L32" s="154"/>
      <c r="M32" s="155"/>
      <c r="N32" s="141"/>
    </row>
    <row r="33" spans="1:14" x14ac:dyDescent="0.3">
      <c r="A33" s="141"/>
      <c r="B33" s="141"/>
      <c r="C33" s="141"/>
      <c r="D33" s="141"/>
      <c r="E33" s="141"/>
      <c r="F33" s="141"/>
      <c r="G33" s="141"/>
      <c r="H33" s="141"/>
      <c r="I33" s="141"/>
      <c r="J33" s="141"/>
      <c r="K33" s="141"/>
      <c r="L33" s="141"/>
      <c r="M33" s="141"/>
      <c r="N33" s="141"/>
    </row>
    <row r="34" spans="1:14" x14ac:dyDescent="0.3">
      <c r="A34" s="141"/>
      <c r="B34" s="141"/>
      <c r="C34" s="141"/>
      <c r="D34" s="141"/>
      <c r="E34" s="141"/>
      <c r="F34" s="141"/>
      <c r="G34" s="141"/>
      <c r="H34" s="141"/>
      <c r="I34" s="141"/>
      <c r="J34" s="141"/>
      <c r="K34" s="141"/>
      <c r="L34" s="141"/>
      <c r="M34" s="141"/>
      <c r="N34" s="141"/>
    </row>
    <row r="35" spans="1:14" x14ac:dyDescent="0.3">
      <c r="A35" s="141"/>
      <c r="B35" s="141"/>
      <c r="C35" s="141"/>
      <c r="D35" s="141"/>
      <c r="E35" s="141"/>
      <c r="F35" s="141"/>
      <c r="G35" s="141"/>
      <c r="H35" s="141"/>
      <c r="I35" s="141"/>
      <c r="J35" s="141"/>
      <c r="K35" s="141"/>
      <c r="L35" s="141"/>
      <c r="M35" s="141"/>
      <c r="N35" s="141"/>
    </row>
    <row r="36" spans="1:14" x14ac:dyDescent="0.3">
      <c r="A36" s="141"/>
      <c r="B36" s="141"/>
      <c r="C36" s="141"/>
      <c r="D36" s="141"/>
      <c r="E36" s="141"/>
      <c r="F36" s="141"/>
      <c r="G36" s="141"/>
      <c r="H36" s="141"/>
      <c r="I36" s="141"/>
      <c r="J36" s="141"/>
      <c r="K36" s="141"/>
      <c r="L36" s="141"/>
      <c r="M36" s="141"/>
      <c r="N36" s="141"/>
    </row>
    <row r="37" spans="1:14" x14ac:dyDescent="0.3">
      <c r="A37" s="141"/>
      <c r="B37" s="141"/>
      <c r="C37" s="141"/>
      <c r="D37" s="141"/>
      <c r="E37" s="141"/>
      <c r="F37" s="141"/>
      <c r="G37" s="141"/>
      <c r="H37" s="141"/>
      <c r="I37" s="141"/>
      <c r="J37" s="141"/>
      <c r="K37" s="141"/>
      <c r="L37" s="141"/>
      <c r="M37" s="141"/>
      <c r="N37" s="141"/>
    </row>
    <row r="38" spans="1:14" x14ac:dyDescent="0.3">
      <c r="A38" s="141"/>
      <c r="B38" s="141"/>
      <c r="C38" s="141"/>
      <c r="D38" s="141"/>
      <c r="E38" s="141"/>
      <c r="F38" s="141"/>
      <c r="G38" s="141"/>
      <c r="H38" s="141"/>
      <c r="I38" s="141"/>
      <c r="J38" s="141"/>
      <c r="K38" s="141"/>
      <c r="L38" s="141"/>
      <c r="M38" s="141"/>
      <c r="N38" s="141"/>
    </row>
    <row r="39" spans="1:14" x14ac:dyDescent="0.3">
      <c r="A39" s="141"/>
      <c r="B39" s="141"/>
      <c r="C39" s="141"/>
      <c r="D39" s="141"/>
      <c r="E39" s="141"/>
      <c r="F39" s="141"/>
      <c r="G39" s="141"/>
      <c r="H39" s="141"/>
      <c r="I39" s="141"/>
      <c r="J39" s="141"/>
      <c r="K39" s="141"/>
      <c r="L39" s="141"/>
      <c r="M39" s="141"/>
      <c r="N39" s="141"/>
    </row>
    <row r="40" spans="1:14" x14ac:dyDescent="0.3">
      <c r="A40" s="141"/>
      <c r="B40" s="141"/>
      <c r="C40" s="141"/>
      <c r="D40" s="141"/>
      <c r="E40" s="141"/>
      <c r="F40" s="141"/>
      <c r="G40" s="141"/>
      <c r="H40" s="141"/>
      <c r="I40" s="141"/>
      <c r="J40" s="141"/>
      <c r="K40" s="141"/>
      <c r="L40" s="141"/>
      <c r="M40" s="141"/>
      <c r="N40" s="141"/>
    </row>
    <row r="41" spans="1:14" x14ac:dyDescent="0.3">
      <c r="A41" s="141"/>
      <c r="B41" s="141"/>
      <c r="C41" s="141"/>
      <c r="D41" s="141"/>
      <c r="E41" s="141"/>
      <c r="F41" s="141"/>
      <c r="G41" s="141"/>
      <c r="H41" s="141"/>
      <c r="I41" s="141"/>
      <c r="J41" s="141"/>
      <c r="K41" s="141"/>
      <c r="L41" s="141"/>
      <c r="M41" s="141"/>
      <c r="N41" s="141"/>
    </row>
    <row r="42" spans="1:14" x14ac:dyDescent="0.3">
      <c r="A42" s="141"/>
      <c r="B42" s="141"/>
      <c r="C42" s="141"/>
      <c r="D42" s="141"/>
      <c r="E42" s="141"/>
      <c r="F42" s="141"/>
      <c r="G42" s="141"/>
      <c r="H42" s="141"/>
      <c r="I42" s="141"/>
      <c r="J42" s="141"/>
      <c r="K42" s="141"/>
      <c r="L42" s="141"/>
      <c r="M42" s="141"/>
      <c r="N42" s="141"/>
    </row>
    <row r="43" spans="1:14" x14ac:dyDescent="0.3">
      <c r="A43" s="141"/>
      <c r="B43" s="141"/>
      <c r="C43" s="141"/>
      <c r="D43" s="141"/>
      <c r="E43" s="141"/>
      <c r="F43" s="141"/>
      <c r="G43" s="141"/>
      <c r="H43" s="141"/>
      <c r="I43" s="141"/>
      <c r="J43" s="141"/>
      <c r="K43" s="141"/>
      <c r="L43" s="141"/>
      <c r="M43" s="141"/>
      <c r="N43" s="141"/>
    </row>
    <row r="44" spans="1:14" x14ac:dyDescent="0.3">
      <c r="A44" s="141"/>
      <c r="B44" s="141"/>
      <c r="C44" s="141"/>
      <c r="D44" s="141"/>
      <c r="E44" s="141"/>
      <c r="F44" s="141"/>
      <c r="G44" s="141"/>
      <c r="H44" s="141"/>
      <c r="I44" s="141"/>
      <c r="J44" s="141"/>
      <c r="K44" s="141"/>
      <c r="L44" s="141"/>
      <c r="M44" s="141"/>
      <c r="N44" s="141"/>
    </row>
    <row r="45" spans="1:14" x14ac:dyDescent="0.3">
      <c r="A45" s="141"/>
      <c r="B45" s="141"/>
      <c r="C45" s="141"/>
      <c r="D45" s="141"/>
      <c r="E45" s="141"/>
      <c r="F45" s="141"/>
      <c r="G45" s="141"/>
      <c r="H45" s="141"/>
      <c r="I45" s="141"/>
      <c r="J45" s="141"/>
      <c r="K45" s="141"/>
      <c r="L45" s="141"/>
      <c r="M45" s="141"/>
      <c r="N45" s="141"/>
    </row>
    <row r="46" spans="1:14" x14ac:dyDescent="0.3">
      <c r="A46" s="141"/>
      <c r="B46" s="141"/>
      <c r="C46" s="141"/>
      <c r="D46" s="141"/>
      <c r="E46" s="141"/>
      <c r="F46" s="141"/>
      <c r="G46" s="141"/>
      <c r="H46" s="141"/>
      <c r="I46" s="141"/>
      <c r="J46" s="141"/>
      <c r="K46" s="141"/>
      <c r="L46" s="141"/>
      <c r="M46" s="141"/>
      <c r="N46" s="141"/>
    </row>
    <row r="47" spans="1:14" x14ac:dyDescent="0.3">
      <c r="A47" s="141"/>
      <c r="B47" s="141"/>
      <c r="C47" s="141"/>
      <c r="D47" s="141"/>
      <c r="E47" s="141"/>
      <c r="F47" s="141"/>
      <c r="G47" s="141"/>
      <c r="H47" s="141"/>
      <c r="I47" s="141"/>
      <c r="J47" s="141"/>
      <c r="K47" s="141"/>
      <c r="L47" s="141"/>
      <c r="M47" s="141"/>
      <c r="N47" s="141"/>
    </row>
    <row r="48" spans="1:14" x14ac:dyDescent="0.3">
      <c r="A48" s="141"/>
      <c r="B48" s="141"/>
      <c r="C48" s="141"/>
      <c r="D48" s="141"/>
      <c r="E48" s="141"/>
      <c r="F48" s="141"/>
      <c r="G48" s="141"/>
      <c r="H48" s="141"/>
      <c r="I48" s="141"/>
      <c r="J48" s="141"/>
      <c r="K48" s="141"/>
      <c r="L48" s="141"/>
      <c r="M48" s="141"/>
      <c r="N48" s="141"/>
    </row>
    <row r="49" spans="1:14" x14ac:dyDescent="0.3">
      <c r="A49" s="141"/>
      <c r="B49" s="141"/>
      <c r="C49" s="141"/>
      <c r="D49" s="141"/>
      <c r="E49" s="141"/>
      <c r="F49" s="141"/>
      <c r="G49" s="141"/>
      <c r="H49" s="141"/>
      <c r="I49" s="141"/>
      <c r="J49" s="141"/>
      <c r="K49" s="141"/>
      <c r="L49" s="141"/>
      <c r="M49" s="141"/>
      <c r="N49" s="141"/>
    </row>
    <row r="50" spans="1:14" x14ac:dyDescent="0.3">
      <c r="A50" s="141"/>
      <c r="B50" s="141"/>
      <c r="C50" s="141"/>
      <c r="D50" s="141"/>
      <c r="E50" s="141"/>
      <c r="F50" s="141"/>
      <c r="G50" s="141"/>
      <c r="H50" s="141"/>
      <c r="I50" s="141"/>
      <c r="J50" s="141"/>
      <c r="K50" s="141"/>
      <c r="L50" s="141"/>
      <c r="M50" s="141"/>
      <c r="N50" s="141"/>
    </row>
    <row r="51" spans="1:14" ht="30" customHeight="1" x14ac:dyDescent="0.3">
      <c r="A51" s="141"/>
      <c r="B51" s="143" t="str">
        <f>CONCATENATE($O$1,"Blankenau")</f>
        <v>Entwicklung 1970 - 2020 in Blankenau</v>
      </c>
      <c r="C51" s="143"/>
      <c r="D51" s="143"/>
      <c r="E51" s="143"/>
      <c r="F51" s="141"/>
      <c r="G51" s="141"/>
      <c r="H51" s="141"/>
      <c r="I51" s="141"/>
      <c r="J51" s="141"/>
      <c r="K51" s="141"/>
      <c r="L51" s="141"/>
      <c r="M51" s="141"/>
      <c r="N51" s="141"/>
    </row>
    <row r="52" spans="1:14" ht="13.5" thickBot="1" x14ac:dyDescent="0.35">
      <c r="A52" s="141"/>
      <c r="B52" s="156"/>
      <c r="C52" s="159">
        <v>1970</v>
      </c>
      <c r="D52" s="159">
        <v>1975</v>
      </c>
      <c r="E52" s="159">
        <v>1979</v>
      </c>
      <c r="F52" s="159">
        <v>1984</v>
      </c>
      <c r="G52" s="159">
        <v>1989</v>
      </c>
      <c r="H52" s="159">
        <v>1994</v>
      </c>
      <c r="I52" s="159">
        <v>1999</v>
      </c>
      <c r="J52" s="159">
        <v>2004</v>
      </c>
      <c r="K52" s="159">
        <v>2009</v>
      </c>
      <c r="L52" s="159">
        <v>2014</v>
      </c>
      <c r="M52" s="160">
        <v>2020</v>
      </c>
      <c r="N52" s="141"/>
    </row>
    <row r="53" spans="1:14" ht="13.5" thickTop="1" x14ac:dyDescent="0.3">
      <c r="A53" s="141"/>
      <c r="B53" s="157" t="s">
        <v>6</v>
      </c>
      <c r="C53" s="151">
        <f>'1970'!F23/100</f>
        <v>0.63101604278074863</v>
      </c>
      <c r="D53" s="151">
        <f>'1975'!F54/100</f>
        <v>0.64583333333333326</v>
      </c>
      <c r="E53" s="151">
        <f>'1979'!F54/100</f>
        <v>0.56521739130434778</v>
      </c>
      <c r="F53" s="151">
        <f>'1984'!F54/100</f>
        <v>0.5431034482758621</v>
      </c>
      <c r="G53" s="151">
        <f>'1989'!C54/100</f>
        <v>0.38888888888888884</v>
      </c>
      <c r="H53" s="151">
        <f>'1994'!F54/100</f>
        <v>0.27685950413223137</v>
      </c>
      <c r="I53" s="151">
        <f>'1999'!D23/100</f>
        <v>0.47340425531914898</v>
      </c>
      <c r="J53" s="151">
        <f>'2004'!H18</f>
        <v>0.2558139534883721</v>
      </c>
      <c r="K53" s="151">
        <f>'2009'!H18</f>
        <v>0.34549999999999997</v>
      </c>
      <c r="L53" s="151">
        <f>'2014'!I18</f>
        <v>0.31168831168831168</v>
      </c>
      <c r="M53" s="152">
        <f>'2020'!I16</f>
        <v>0.32846715328467152</v>
      </c>
      <c r="N53" s="141"/>
    </row>
    <row r="54" spans="1:14" x14ac:dyDescent="0.3">
      <c r="A54" s="141"/>
      <c r="B54" s="157" t="s">
        <v>7</v>
      </c>
      <c r="C54" s="151">
        <f>'1970'!G23/100</f>
        <v>0.22459893048128343</v>
      </c>
      <c r="D54" s="151">
        <f>'1975'!G54/100</f>
        <v>0.35416666666666663</v>
      </c>
      <c r="E54" s="151">
        <f>'1979'!G54/100</f>
        <v>0.3671497584541063</v>
      </c>
      <c r="F54" s="151">
        <f>'1984'!G54/100</f>
        <v>0.36637931034482762</v>
      </c>
      <c r="G54" s="151">
        <f>'1989'!D54/100</f>
        <v>0.50854700854700852</v>
      </c>
      <c r="H54" s="151">
        <f>'1994'!G54/100</f>
        <v>0.64462809917355368</v>
      </c>
      <c r="I54" s="151">
        <f>'1999'!C23/100</f>
        <v>0.45744680851063824</v>
      </c>
      <c r="J54" s="151">
        <f>'2004'!K18</f>
        <v>0.67441860465116277</v>
      </c>
      <c r="K54" s="151">
        <f>'2009'!K18</f>
        <v>0.56359999999999999</v>
      </c>
      <c r="L54" s="151">
        <f>'2014'!L18</f>
        <v>0.55844155844155841</v>
      </c>
      <c r="M54" s="152">
        <f>'2020'!L16</f>
        <v>0.29927007299270075</v>
      </c>
      <c r="N54" s="141"/>
    </row>
    <row r="55" spans="1:14" x14ac:dyDescent="0.3">
      <c r="A55" s="141"/>
      <c r="B55" s="157" t="s">
        <v>60</v>
      </c>
      <c r="C55" s="151"/>
      <c r="D55" s="151">
        <v>0</v>
      </c>
      <c r="E55" s="151">
        <f>'1979'!H54/100</f>
        <v>6.7632850241545889E-2</v>
      </c>
      <c r="F55" s="151">
        <v>0</v>
      </c>
      <c r="G55" s="151">
        <f>'1989'!F54/100</f>
        <v>3.8461538461538464E-2</v>
      </c>
      <c r="H55" s="151">
        <f>'1994'!I54/100</f>
        <v>2.0661157024793386E-2</v>
      </c>
      <c r="I55" s="151">
        <f>'1999'!F23/100</f>
        <v>4.7872340425531922E-2</v>
      </c>
      <c r="J55" s="151">
        <f>'2004'!N18</f>
        <v>5.232558139534884E-2</v>
      </c>
      <c r="K55" s="151">
        <f>'2009'!N18</f>
        <v>4.8500000000000001E-2</v>
      </c>
      <c r="L55" s="151">
        <f>'2014'!O18</f>
        <v>2.5974025974025976E-2</v>
      </c>
      <c r="M55" s="152">
        <f>'2020'!O16</f>
        <v>0.11678832116788321</v>
      </c>
      <c r="N55" s="141"/>
    </row>
    <row r="56" spans="1:14" x14ac:dyDescent="0.3">
      <c r="A56" s="141"/>
      <c r="B56" s="157" t="s">
        <v>65</v>
      </c>
      <c r="C56" s="151"/>
      <c r="D56" s="151"/>
      <c r="E56" s="151">
        <v>0</v>
      </c>
      <c r="F56" s="151">
        <f>'1984'!H54/100</f>
        <v>9.0517241379310331E-2</v>
      </c>
      <c r="G56" s="151">
        <f>'1989'!E54/100</f>
        <v>6.4102564102564111E-2</v>
      </c>
      <c r="H56" s="151">
        <f>'1994'!H54/100</f>
        <v>5.7851239669421489E-2</v>
      </c>
      <c r="I56" s="151">
        <f>'1999'!E23/100</f>
        <v>2.1276595744680851E-2</v>
      </c>
      <c r="J56" s="151">
        <f>'2004'!Q18</f>
        <v>1.7441860465116279E-2</v>
      </c>
      <c r="K56" s="151">
        <f>'2009'!Q18</f>
        <v>4.24E-2</v>
      </c>
      <c r="L56" s="151">
        <f>'2014'!R18</f>
        <v>0.1038961038961039</v>
      </c>
      <c r="M56" s="152">
        <f>'2020'!R16</f>
        <v>0.25547445255474455</v>
      </c>
      <c r="N56" s="141"/>
    </row>
    <row r="57" spans="1:14" x14ac:dyDescent="0.3">
      <c r="A57" s="141"/>
      <c r="B57" s="158" t="s">
        <v>8</v>
      </c>
      <c r="C57" s="154">
        <f>'1970'!H23/100</f>
        <v>0.14438502673796794</v>
      </c>
      <c r="D57" s="154">
        <v>0</v>
      </c>
      <c r="E57" s="154"/>
      <c r="F57" s="154"/>
      <c r="G57" s="154"/>
      <c r="H57" s="154"/>
      <c r="I57" s="154"/>
      <c r="J57" s="154"/>
      <c r="K57" s="154"/>
      <c r="L57" s="154"/>
      <c r="M57" s="155"/>
      <c r="N57" s="141"/>
    </row>
    <row r="58" spans="1:14" x14ac:dyDescent="0.3">
      <c r="A58" s="141"/>
      <c r="B58" s="141"/>
      <c r="C58" s="141"/>
      <c r="D58" s="141"/>
      <c r="E58" s="141"/>
      <c r="F58" s="141"/>
      <c r="G58" s="141"/>
      <c r="H58" s="141"/>
      <c r="I58" s="141"/>
      <c r="J58" s="141"/>
      <c r="K58" s="141"/>
      <c r="L58" s="141"/>
      <c r="M58" s="141"/>
      <c r="N58" s="141"/>
    </row>
    <row r="59" spans="1:14" x14ac:dyDescent="0.3">
      <c r="A59" s="141"/>
      <c r="B59" s="141"/>
      <c r="C59" s="141"/>
      <c r="D59" s="141"/>
      <c r="E59" s="141"/>
      <c r="F59" s="141"/>
      <c r="G59" s="141"/>
      <c r="H59" s="141"/>
      <c r="I59" s="141"/>
      <c r="J59" s="141"/>
      <c r="K59" s="141"/>
      <c r="L59" s="141"/>
      <c r="M59" s="141"/>
      <c r="N59" s="141"/>
    </row>
    <row r="60" spans="1:14" x14ac:dyDescent="0.3">
      <c r="A60" s="141"/>
      <c r="B60" s="141"/>
      <c r="C60" s="141"/>
      <c r="D60" s="141"/>
      <c r="E60" s="141"/>
      <c r="F60" s="141"/>
      <c r="G60" s="141"/>
      <c r="H60" s="141"/>
      <c r="I60" s="141"/>
      <c r="J60" s="141"/>
      <c r="K60" s="141"/>
      <c r="L60" s="141"/>
      <c r="M60" s="141"/>
      <c r="N60" s="141"/>
    </row>
    <row r="61" spans="1:14" x14ac:dyDescent="0.3">
      <c r="A61" s="141"/>
      <c r="B61" s="141"/>
      <c r="C61" s="141"/>
      <c r="D61" s="141"/>
      <c r="E61" s="141"/>
      <c r="F61" s="141"/>
      <c r="G61" s="141"/>
      <c r="H61" s="141"/>
      <c r="I61" s="141"/>
      <c r="J61" s="141"/>
      <c r="K61" s="141"/>
      <c r="L61" s="141"/>
      <c r="M61" s="141"/>
      <c r="N61" s="141"/>
    </row>
    <row r="62" spans="1:14" x14ac:dyDescent="0.3">
      <c r="A62" s="141"/>
      <c r="B62" s="141"/>
      <c r="C62" s="141"/>
      <c r="D62" s="141"/>
      <c r="E62" s="141"/>
      <c r="F62" s="141"/>
      <c r="G62" s="141"/>
      <c r="H62" s="141"/>
      <c r="I62" s="141"/>
      <c r="J62" s="141"/>
      <c r="K62" s="141"/>
      <c r="L62" s="141"/>
      <c r="M62" s="141"/>
      <c r="N62" s="141"/>
    </row>
    <row r="63" spans="1:14" x14ac:dyDescent="0.3">
      <c r="A63" s="141"/>
      <c r="B63" s="141"/>
      <c r="C63" s="141"/>
      <c r="D63" s="141"/>
      <c r="E63" s="141"/>
      <c r="F63" s="141"/>
      <c r="G63" s="141"/>
      <c r="H63" s="141"/>
      <c r="I63" s="141"/>
      <c r="J63" s="141"/>
      <c r="K63" s="141"/>
      <c r="L63" s="141"/>
      <c r="M63" s="141"/>
      <c r="N63" s="141"/>
    </row>
    <row r="64" spans="1:14" x14ac:dyDescent="0.3">
      <c r="A64" s="141"/>
      <c r="B64" s="141"/>
      <c r="C64" s="141"/>
      <c r="D64" s="141"/>
      <c r="E64" s="141"/>
      <c r="F64" s="141"/>
      <c r="G64" s="141"/>
      <c r="H64" s="141"/>
      <c r="I64" s="141"/>
      <c r="J64" s="141"/>
      <c r="K64" s="141"/>
      <c r="L64" s="141"/>
      <c r="M64" s="141"/>
      <c r="N64" s="141"/>
    </row>
    <row r="65" spans="1:14" x14ac:dyDescent="0.3">
      <c r="A65" s="141"/>
      <c r="B65" s="141"/>
      <c r="C65" s="141"/>
      <c r="D65" s="141"/>
      <c r="E65" s="141"/>
      <c r="F65" s="141"/>
      <c r="G65" s="141"/>
      <c r="H65" s="141"/>
      <c r="I65" s="141"/>
      <c r="J65" s="141"/>
      <c r="K65" s="141"/>
      <c r="L65" s="141"/>
      <c r="M65" s="141"/>
      <c r="N65" s="141"/>
    </row>
    <row r="66" spans="1:14" x14ac:dyDescent="0.3">
      <c r="A66" s="141"/>
      <c r="B66" s="141"/>
      <c r="C66" s="141"/>
      <c r="D66" s="141"/>
      <c r="E66" s="141"/>
      <c r="F66" s="141"/>
      <c r="G66" s="141"/>
      <c r="H66" s="141"/>
      <c r="I66" s="141"/>
      <c r="J66" s="141"/>
      <c r="K66" s="141"/>
      <c r="L66" s="141"/>
      <c r="M66" s="141"/>
      <c r="N66" s="141"/>
    </row>
    <row r="67" spans="1:14" x14ac:dyDescent="0.3">
      <c r="A67" s="141"/>
      <c r="B67" s="141"/>
      <c r="C67" s="141"/>
      <c r="D67" s="141"/>
      <c r="E67" s="141"/>
      <c r="F67" s="141"/>
      <c r="G67" s="141"/>
      <c r="H67" s="141"/>
      <c r="I67" s="141"/>
      <c r="J67" s="141"/>
      <c r="K67" s="141"/>
      <c r="L67" s="141"/>
      <c r="M67" s="141"/>
      <c r="N67" s="141"/>
    </row>
    <row r="68" spans="1:14" x14ac:dyDescent="0.3">
      <c r="A68" s="141"/>
      <c r="B68" s="141"/>
      <c r="C68" s="141"/>
      <c r="D68" s="141"/>
      <c r="E68" s="141"/>
      <c r="F68" s="141"/>
      <c r="G68" s="141"/>
      <c r="H68" s="141"/>
      <c r="I68" s="141"/>
      <c r="J68" s="141"/>
      <c r="K68" s="141"/>
      <c r="L68" s="141"/>
      <c r="M68" s="141"/>
      <c r="N68" s="141"/>
    </row>
    <row r="69" spans="1:14" x14ac:dyDescent="0.3">
      <c r="A69" s="141"/>
      <c r="B69" s="141"/>
      <c r="C69" s="141"/>
      <c r="D69" s="141"/>
      <c r="E69" s="141"/>
      <c r="F69" s="141"/>
      <c r="G69" s="141"/>
      <c r="H69" s="141"/>
      <c r="I69" s="141"/>
      <c r="J69" s="141"/>
      <c r="K69" s="141"/>
      <c r="L69" s="141"/>
      <c r="M69" s="141"/>
      <c r="N69" s="141"/>
    </row>
    <row r="70" spans="1:14" x14ac:dyDescent="0.3">
      <c r="A70" s="141"/>
      <c r="B70" s="141"/>
      <c r="C70" s="141"/>
      <c r="D70" s="141"/>
      <c r="E70" s="141"/>
      <c r="F70" s="141"/>
      <c r="G70" s="141"/>
      <c r="H70" s="141"/>
      <c r="I70" s="141"/>
      <c r="J70" s="141"/>
      <c r="K70" s="141"/>
      <c r="L70" s="141"/>
      <c r="M70" s="141"/>
      <c r="N70" s="141"/>
    </row>
    <row r="71" spans="1:14" x14ac:dyDescent="0.3">
      <c r="A71" s="141"/>
      <c r="B71" s="141"/>
      <c r="C71" s="141"/>
      <c r="D71" s="141"/>
      <c r="E71" s="141"/>
      <c r="F71" s="141"/>
      <c r="G71" s="141"/>
      <c r="H71" s="141"/>
      <c r="I71" s="141"/>
      <c r="J71" s="141"/>
      <c r="K71" s="141"/>
      <c r="L71" s="141"/>
      <c r="M71" s="141"/>
      <c r="N71" s="141"/>
    </row>
    <row r="72" spans="1:14" x14ac:dyDescent="0.3">
      <c r="A72" s="141"/>
      <c r="B72" s="141"/>
      <c r="C72" s="141"/>
      <c r="D72" s="141"/>
      <c r="E72" s="141"/>
      <c r="F72" s="141"/>
      <c r="G72" s="141"/>
      <c r="H72" s="141"/>
      <c r="I72" s="141"/>
      <c r="J72" s="141"/>
      <c r="K72" s="141"/>
      <c r="L72" s="141"/>
      <c r="M72" s="141"/>
      <c r="N72" s="141"/>
    </row>
    <row r="73" spans="1:14" x14ac:dyDescent="0.3">
      <c r="A73" s="141"/>
      <c r="B73" s="141"/>
      <c r="C73" s="141"/>
      <c r="D73" s="141"/>
      <c r="E73" s="141"/>
      <c r="F73" s="141"/>
      <c r="G73" s="141"/>
      <c r="H73" s="141"/>
      <c r="I73" s="141"/>
      <c r="J73" s="141"/>
      <c r="K73" s="141"/>
      <c r="L73" s="141"/>
      <c r="M73" s="141"/>
      <c r="N73" s="141"/>
    </row>
    <row r="74" spans="1:14" x14ac:dyDescent="0.3">
      <c r="A74" s="141"/>
      <c r="B74" s="141"/>
      <c r="C74" s="141"/>
      <c r="D74" s="141"/>
      <c r="E74" s="141"/>
      <c r="F74" s="141"/>
      <c r="G74" s="141"/>
      <c r="H74" s="141"/>
      <c r="I74" s="141"/>
      <c r="J74" s="141"/>
      <c r="K74" s="141"/>
      <c r="L74" s="141"/>
      <c r="M74" s="141"/>
      <c r="N74" s="141"/>
    </row>
    <row r="75" spans="1:14" x14ac:dyDescent="0.3">
      <c r="A75" s="141"/>
      <c r="B75" s="141"/>
      <c r="C75" s="141"/>
      <c r="D75" s="141"/>
      <c r="E75" s="141"/>
      <c r="F75" s="141"/>
      <c r="G75" s="141"/>
      <c r="H75" s="141"/>
      <c r="I75" s="141"/>
      <c r="J75" s="141"/>
      <c r="K75" s="141"/>
      <c r="L75" s="141"/>
      <c r="M75" s="141"/>
      <c r="N75" s="141"/>
    </row>
    <row r="76" spans="1:14" ht="30" customHeight="1" x14ac:dyDescent="0.3">
      <c r="A76" s="141"/>
      <c r="B76" s="143" t="str">
        <f>CONCATENATE($O$1,"Dalhausen")</f>
        <v>Entwicklung 1970 - 2020 in Dalhausen</v>
      </c>
      <c r="C76" s="143"/>
      <c r="D76" s="143"/>
      <c r="E76" s="143"/>
      <c r="F76" s="141"/>
      <c r="G76" s="141"/>
      <c r="H76" s="141"/>
      <c r="I76" s="141"/>
      <c r="J76" s="141"/>
      <c r="K76" s="141"/>
      <c r="L76" s="141"/>
      <c r="M76" s="141"/>
      <c r="N76" s="141"/>
    </row>
    <row r="77" spans="1:14" ht="13.5" thickBot="1" x14ac:dyDescent="0.35">
      <c r="A77" s="141"/>
      <c r="B77" s="156"/>
      <c r="C77" s="159">
        <v>1970</v>
      </c>
      <c r="D77" s="159">
        <v>1975</v>
      </c>
      <c r="E77" s="159">
        <v>1979</v>
      </c>
      <c r="F77" s="159">
        <v>1984</v>
      </c>
      <c r="G77" s="159">
        <v>1989</v>
      </c>
      <c r="H77" s="159">
        <v>1994</v>
      </c>
      <c r="I77" s="159">
        <v>1999</v>
      </c>
      <c r="J77" s="159">
        <v>2004</v>
      </c>
      <c r="K77" s="159">
        <v>2009</v>
      </c>
      <c r="L77" s="159">
        <v>2014</v>
      </c>
      <c r="M77" s="160">
        <v>2020</v>
      </c>
      <c r="N77" s="141"/>
    </row>
    <row r="78" spans="1:14" ht="13.5" thickTop="1" x14ac:dyDescent="0.3">
      <c r="A78" s="141"/>
      <c r="B78" s="157" t="s">
        <v>6</v>
      </c>
      <c r="C78" s="151">
        <f>'1970'!F24/100</f>
        <v>0.481981981981982</v>
      </c>
      <c r="D78" s="151">
        <f>'1975'!F63/100</f>
        <v>0.62314939434724093</v>
      </c>
      <c r="E78" s="151">
        <f>'1979'!F63/100</f>
        <v>0.67226890756302526</v>
      </c>
      <c r="F78" s="151">
        <f>'1984'!F63/100</f>
        <v>0.68071099407504931</v>
      </c>
      <c r="G78" s="151">
        <f>'1989'!C63/100</f>
        <v>0.61376021798365121</v>
      </c>
      <c r="H78" s="151">
        <f>'1994'!F63/100</f>
        <v>0.61562499999999998</v>
      </c>
      <c r="I78" s="151">
        <f>'1999'!D24/100</f>
        <v>0.61662817551963056</v>
      </c>
      <c r="J78" s="151">
        <f>'2004'!H21</f>
        <v>0.59733689251916489</v>
      </c>
      <c r="K78" s="151">
        <f>'2009'!H21</f>
        <v>0.57830092118730814</v>
      </c>
      <c r="L78" s="151">
        <f>'2014'!I21</f>
        <v>0.60216216216216212</v>
      </c>
      <c r="M78" s="152">
        <f>'2020'!I19</f>
        <v>0.5653128430296378</v>
      </c>
      <c r="N78" s="141"/>
    </row>
    <row r="79" spans="1:14" x14ac:dyDescent="0.3">
      <c r="A79" s="141"/>
      <c r="B79" s="157" t="s">
        <v>7</v>
      </c>
      <c r="C79" s="151">
        <f>'1970'!G24/100</f>
        <v>0.35135135135135137</v>
      </c>
      <c r="D79" s="151">
        <f>'1975'!G63/100</f>
        <v>0.37685060565275913</v>
      </c>
      <c r="E79" s="151">
        <f>'1979'!G63/100</f>
        <v>0.30602240896358546</v>
      </c>
      <c r="F79" s="151">
        <f>'1984'!G63/100</f>
        <v>0.28966425279789332</v>
      </c>
      <c r="G79" s="151">
        <f>'1989'!D63/100</f>
        <v>0.33446866485013621</v>
      </c>
      <c r="H79" s="151">
        <f>'1994'!G63/100</f>
        <v>0.325625</v>
      </c>
      <c r="I79" s="151">
        <f>'1999'!C24/100</f>
        <v>0.32255581216320245</v>
      </c>
      <c r="J79" s="151">
        <f>'2004'!K21</f>
        <v>0.29729995667500625</v>
      </c>
      <c r="K79" s="151">
        <f>'2009'!K21</f>
        <v>0.31422722620266119</v>
      </c>
      <c r="L79" s="151">
        <f>'2014'!L21</f>
        <v>0.33837837837837836</v>
      </c>
      <c r="M79" s="152">
        <f>'2020'!L19</f>
        <v>0.26015367727771682</v>
      </c>
      <c r="N79" s="141"/>
    </row>
    <row r="80" spans="1:14" x14ac:dyDescent="0.3">
      <c r="A80" s="141"/>
      <c r="B80" s="157" t="s">
        <v>60</v>
      </c>
      <c r="C80" s="151"/>
      <c r="D80" s="151">
        <v>0</v>
      </c>
      <c r="E80" s="151">
        <f>'1979'!H63/100</f>
        <v>2.1708683473389355E-2</v>
      </c>
      <c r="F80" s="151">
        <v>0</v>
      </c>
      <c r="G80" s="151">
        <f>'1989'!F63/100</f>
        <v>1.7029972752043595E-2</v>
      </c>
      <c r="H80" s="151">
        <f>'1994'!I63/100</f>
        <v>1.7500000000000002E-2</v>
      </c>
      <c r="I80" s="151">
        <f>'1999'!F24/100</f>
        <v>3.8491147036181679E-2</v>
      </c>
      <c r="J80" s="151">
        <f>'2004'!N21</f>
        <v>4.3779388481307142E-2</v>
      </c>
      <c r="K80" s="151">
        <f>'2009'!N21</f>
        <v>7.8812691914022515E-2</v>
      </c>
      <c r="L80" s="151">
        <f>'2014'!O21</f>
        <v>2.2702702702702703E-2</v>
      </c>
      <c r="M80" s="152">
        <f>'2020'!O19</f>
        <v>3.8419319429198684E-2</v>
      </c>
      <c r="N80" s="141"/>
    </row>
    <row r="81" spans="1:14" x14ac:dyDescent="0.3">
      <c r="A81" s="141"/>
      <c r="B81" s="157" t="s">
        <v>65</v>
      </c>
      <c r="C81" s="151"/>
      <c r="D81" s="151"/>
      <c r="E81" s="151">
        <v>0</v>
      </c>
      <c r="F81" s="151">
        <f>'1984'!H63/100</f>
        <v>2.9624753127057275E-2</v>
      </c>
      <c r="G81" s="151">
        <f>'1989'!E63/100</f>
        <v>3.4741144414168937E-2</v>
      </c>
      <c r="H81" s="151">
        <f>'1994'!H63/100</f>
        <v>4.1250000000000002E-2</v>
      </c>
      <c r="I81" s="151">
        <f>'1999'!E24/100</f>
        <v>2.2324865280985377E-2</v>
      </c>
      <c r="J81" s="151">
        <f>'2004'!Q21</f>
        <v>6.1632869990168017E-2</v>
      </c>
      <c r="K81" s="151">
        <f>'2009'!Q21</f>
        <v>2.8659160696008188E-2</v>
      </c>
      <c r="L81" s="151">
        <f>'2014'!R21</f>
        <v>3.6756756756756756E-2</v>
      </c>
      <c r="M81" s="152">
        <f>'2020'!R19</f>
        <v>0.13611416026344675</v>
      </c>
      <c r="N81" s="141"/>
    </row>
    <row r="82" spans="1:14" x14ac:dyDescent="0.3">
      <c r="A82" s="141"/>
      <c r="B82" s="158" t="s">
        <v>8</v>
      </c>
      <c r="C82" s="154">
        <f>'1970'!H24/100</f>
        <v>0.16666666666666669</v>
      </c>
      <c r="D82" s="154">
        <v>0</v>
      </c>
      <c r="E82" s="154"/>
      <c r="F82" s="154"/>
      <c r="G82" s="154"/>
      <c r="H82" s="154"/>
      <c r="I82" s="154"/>
      <c r="J82" s="154"/>
      <c r="K82" s="154"/>
      <c r="L82" s="154"/>
      <c r="M82" s="155"/>
      <c r="N82" s="141"/>
    </row>
    <row r="83" spans="1:14" x14ac:dyDescent="0.3">
      <c r="A83" s="141"/>
      <c r="B83" s="141"/>
      <c r="C83" s="141"/>
      <c r="D83" s="141"/>
      <c r="E83" s="141"/>
      <c r="F83" s="141"/>
      <c r="G83" s="141"/>
      <c r="H83" s="141"/>
      <c r="I83" s="141"/>
      <c r="J83" s="141"/>
      <c r="K83" s="141"/>
      <c r="L83" s="141"/>
      <c r="M83" s="141"/>
      <c r="N83" s="141"/>
    </row>
    <row r="84" spans="1:14" x14ac:dyDescent="0.3">
      <c r="A84" s="141"/>
      <c r="B84" s="141"/>
      <c r="C84" s="141"/>
      <c r="D84" s="141"/>
      <c r="E84" s="141"/>
      <c r="F84" s="141"/>
      <c r="G84" s="141"/>
      <c r="H84" s="141"/>
      <c r="I84" s="141"/>
      <c r="J84" s="141"/>
      <c r="K84" s="141"/>
      <c r="L84" s="141"/>
      <c r="M84" s="141"/>
      <c r="N84" s="141"/>
    </row>
    <row r="85" spans="1:14" x14ac:dyDescent="0.3">
      <c r="A85" s="141"/>
      <c r="B85" s="141"/>
      <c r="C85" s="141"/>
      <c r="D85" s="141"/>
      <c r="E85" s="141"/>
      <c r="F85" s="141"/>
      <c r="G85" s="141"/>
      <c r="H85" s="141"/>
      <c r="I85" s="141"/>
      <c r="J85" s="141"/>
      <c r="K85" s="141"/>
      <c r="L85" s="141"/>
      <c r="M85" s="141"/>
      <c r="N85" s="141"/>
    </row>
    <row r="86" spans="1:14" x14ac:dyDescent="0.3">
      <c r="A86" s="141"/>
      <c r="B86" s="141"/>
      <c r="C86" s="141"/>
      <c r="D86" s="141"/>
      <c r="E86" s="141"/>
      <c r="F86" s="141"/>
      <c r="G86" s="141"/>
      <c r="H86" s="141"/>
      <c r="I86" s="141"/>
      <c r="J86" s="141"/>
      <c r="K86" s="141"/>
      <c r="L86" s="141"/>
      <c r="M86" s="141"/>
      <c r="N86" s="141"/>
    </row>
    <row r="87" spans="1:14" x14ac:dyDescent="0.3">
      <c r="A87" s="141"/>
      <c r="B87" s="141"/>
      <c r="C87" s="141"/>
      <c r="D87" s="141"/>
      <c r="E87" s="141"/>
      <c r="F87" s="141"/>
      <c r="G87" s="141"/>
      <c r="H87" s="141"/>
      <c r="I87" s="141"/>
      <c r="J87" s="141"/>
      <c r="K87" s="141"/>
      <c r="L87" s="141"/>
      <c r="M87" s="141"/>
      <c r="N87" s="141"/>
    </row>
    <row r="88" spans="1:14" x14ac:dyDescent="0.3">
      <c r="A88" s="141"/>
      <c r="B88" s="141"/>
      <c r="C88" s="141"/>
      <c r="D88" s="141"/>
      <c r="E88" s="141"/>
      <c r="F88" s="141"/>
      <c r="G88" s="141"/>
      <c r="H88" s="141"/>
      <c r="I88" s="141"/>
      <c r="J88" s="141"/>
      <c r="K88" s="141"/>
      <c r="L88" s="141"/>
      <c r="M88" s="141"/>
      <c r="N88" s="141"/>
    </row>
    <row r="89" spans="1:14" x14ac:dyDescent="0.3">
      <c r="A89" s="141"/>
      <c r="B89" s="141"/>
      <c r="C89" s="141"/>
      <c r="D89" s="141"/>
      <c r="E89" s="141"/>
      <c r="F89" s="141"/>
      <c r="G89" s="141"/>
      <c r="H89" s="141"/>
      <c r="I89" s="141"/>
      <c r="J89" s="141"/>
      <c r="K89" s="141"/>
      <c r="L89" s="141"/>
      <c r="M89" s="141"/>
      <c r="N89" s="141"/>
    </row>
    <row r="90" spans="1:14" x14ac:dyDescent="0.3">
      <c r="A90" s="141"/>
      <c r="B90" s="141"/>
      <c r="C90" s="141"/>
      <c r="D90" s="141"/>
      <c r="E90" s="141"/>
      <c r="F90" s="141"/>
      <c r="G90" s="141"/>
      <c r="H90" s="141"/>
      <c r="I90" s="141"/>
      <c r="J90" s="141"/>
      <c r="K90" s="141"/>
      <c r="L90" s="141"/>
      <c r="M90" s="141"/>
      <c r="N90" s="141"/>
    </row>
    <row r="91" spans="1:14" x14ac:dyDescent="0.3">
      <c r="A91" s="141"/>
      <c r="B91" s="141"/>
      <c r="C91" s="141"/>
      <c r="D91" s="141"/>
      <c r="E91" s="141"/>
      <c r="F91" s="141"/>
      <c r="G91" s="141"/>
      <c r="H91" s="141"/>
      <c r="I91" s="141"/>
      <c r="J91" s="141"/>
      <c r="K91" s="141"/>
      <c r="L91" s="141"/>
      <c r="M91" s="141"/>
      <c r="N91" s="141"/>
    </row>
    <row r="92" spans="1:14" x14ac:dyDescent="0.3">
      <c r="A92" s="141"/>
      <c r="B92" s="141"/>
      <c r="C92" s="141"/>
      <c r="D92" s="141"/>
      <c r="E92" s="141"/>
      <c r="F92" s="141"/>
      <c r="G92" s="141"/>
      <c r="H92" s="141"/>
      <c r="I92" s="141"/>
      <c r="J92" s="141"/>
      <c r="K92" s="141"/>
      <c r="L92" s="141"/>
      <c r="M92" s="141"/>
      <c r="N92" s="141"/>
    </row>
    <row r="93" spans="1:14" x14ac:dyDescent="0.3">
      <c r="A93" s="141"/>
      <c r="B93" s="141"/>
      <c r="C93" s="141"/>
      <c r="D93" s="141"/>
      <c r="E93" s="141"/>
      <c r="F93" s="141"/>
      <c r="G93" s="141"/>
      <c r="H93" s="141"/>
      <c r="I93" s="141"/>
      <c r="J93" s="141"/>
      <c r="K93" s="141"/>
      <c r="L93" s="141"/>
      <c r="M93" s="141"/>
      <c r="N93" s="141"/>
    </row>
    <row r="94" spans="1:14" x14ac:dyDescent="0.3">
      <c r="A94" s="141"/>
      <c r="B94" s="141"/>
      <c r="C94" s="141"/>
      <c r="D94" s="141"/>
      <c r="E94" s="141"/>
      <c r="F94" s="141"/>
      <c r="G94" s="141"/>
      <c r="H94" s="141"/>
      <c r="I94" s="141"/>
      <c r="J94" s="141"/>
      <c r="K94" s="141"/>
      <c r="L94" s="141"/>
      <c r="M94" s="141"/>
      <c r="N94" s="141"/>
    </row>
    <row r="95" spans="1:14" x14ac:dyDescent="0.3">
      <c r="A95" s="141"/>
      <c r="B95" s="141"/>
      <c r="C95" s="141"/>
      <c r="D95" s="141"/>
      <c r="E95" s="141"/>
      <c r="F95" s="141"/>
      <c r="G95" s="141"/>
      <c r="H95" s="141"/>
      <c r="I95" s="141"/>
      <c r="J95" s="141"/>
      <c r="K95" s="141"/>
      <c r="L95" s="141"/>
      <c r="M95" s="141"/>
      <c r="N95" s="141"/>
    </row>
    <row r="96" spans="1:14" x14ac:dyDescent="0.3">
      <c r="A96" s="141"/>
      <c r="B96" s="141"/>
      <c r="C96" s="141"/>
      <c r="D96" s="141"/>
      <c r="E96" s="141"/>
      <c r="F96" s="141"/>
      <c r="G96" s="141"/>
      <c r="H96" s="141"/>
      <c r="I96" s="141"/>
      <c r="J96" s="141"/>
      <c r="K96" s="141"/>
      <c r="L96" s="141"/>
      <c r="M96" s="141"/>
      <c r="N96" s="141"/>
    </row>
    <row r="97" spans="1:14" x14ac:dyDescent="0.3">
      <c r="A97" s="141"/>
      <c r="B97" s="141"/>
      <c r="C97" s="141"/>
      <c r="D97" s="141"/>
      <c r="E97" s="141"/>
      <c r="F97" s="141"/>
      <c r="G97" s="141"/>
      <c r="H97" s="141"/>
      <c r="I97" s="141"/>
      <c r="J97" s="141"/>
      <c r="K97" s="141"/>
      <c r="L97" s="141"/>
      <c r="M97" s="141"/>
      <c r="N97" s="141"/>
    </row>
    <row r="98" spans="1:14" x14ac:dyDescent="0.3">
      <c r="A98" s="141"/>
      <c r="B98" s="141"/>
      <c r="C98" s="141"/>
      <c r="D98" s="141"/>
      <c r="E98" s="141"/>
      <c r="F98" s="141"/>
      <c r="G98" s="141"/>
      <c r="H98" s="141"/>
      <c r="I98" s="141"/>
      <c r="J98" s="141"/>
      <c r="K98" s="141"/>
      <c r="L98" s="141"/>
      <c r="M98" s="141"/>
      <c r="N98" s="141"/>
    </row>
    <row r="99" spans="1:14" x14ac:dyDescent="0.3">
      <c r="A99" s="141"/>
      <c r="B99" s="141"/>
      <c r="C99" s="141"/>
      <c r="D99" s="141"/>
      <c r="E99" s="141"/>
      <c r="F99" s="141"/>
      <c r="G99" s="141"/>
      <c r="H99" s="141"/>
      <c r="I99" s="141"/>
      <c r="J99" s="141"/>
      <c r="K99" s="141"/>
      <c r="L99" s="141"/>
      <c r="M99" s="141"/>
      <c r="N99" s="141"/>
    </row>
    <row r="100" spans="1:14" x14ac:dyDescent="0.3">
      <c r="A100" s="141"/>
      <c r="B100" s="141"/>
      <c r="C100" s="141"/>
      <c r="D100" s="141"/>
      <c r="E100" s="141"/>
      <c r="F100" s="141"/>
      <c r="G100" s="141"/>
      <c r="H100" s="141"/>
      <c r="I100" s="141"/>
      <c r="J100" s="141"/>
      <c r="K100" s="141"/>
      <c r="L100" s="141"/>
      <c r="M100" s="141"/>
      <c r="N100" s="141"/>
    </row>
    <row r="101" spans="1:14" ht="30" customHeight="1" x14ac:dyDescent="0.3">
      <c r="A101" s="141"/>
      <c r="B101" s="143" t="str">
        <f>CONCATENATE($O$1,"Drenke")</f>
        <v>Entwicklung 1970 - 2020 in Drenke</v>
      </c>
      <c r="C101" s="143"/>
      <c r="D101" s="143"/>
      <c r="E101" s="143"/>
      <c r="F101" s="141"/>
      <c r="G101" s="141"/>
      <c r="H101" s="141"/>
      <c r="I101" s="141"/>
      <c r="J101" s="141"/>
      <c r="K101" s="141"/>
      <c r="L101" s="141"/>
      <c r="M101" s="141"/>
      <c r="N101" s="141"/>
    </row>
    <row r="102" spans="1:14" ht="13.5" thickBot="1" x14ac:dyDescent="0.35">
      <c r="A102" s="141"/>
      <c r="B102" s="156"/>
      <c r="C102" s="159">
        <v>1970</v>
      </c>
      <c r="D102" s="159">
        <v>1975</v>
      </c>
      <c r="E102" s="159">
        <v>1979</v>
      </c>
      <c r="F102" s="159">
        <v>1984</v>
      </c>
      <c r="G102" s="159">
        <v>1989</v>
      </c>
      <c r="H102" s="159">
        <v>1994</v>
      </c>
      <c r="I102" s="159">
        <v>1999</v>
      </c>
      <c r="J102" s="159">
        <v>2004</v>
      </c>
      <c r="K102" s="159">
        <v>2009</v>
      </c>
      <c r="L102" s="159">
        <v>2014</v>
      </c>
      <c r="M102" s="160">
        <v>2020</v>
      </c>
      <c r="N102" s="141"/>
    </row>
    <row r="103" spans="1:14" ht="13.5" thickTop="1" x14ac:dyDescent="0.3">
      <c r="A103" s="141"/>
      <c r="B103" s="157" t="s">
        <v>6</v>
      </c>
      <c r="C103" s="151">
        <f>'1970'!F25/100</f>
        <v>0.67005076142131981</v>
      </c>
      <c r="D103" s="151">
        <f>'1975'!F64/100</f>
        <v>0.78448275862068972</v>
      </c>
      <c r="E103" s="151">
        <f>'1979'!F64/100</f>
        <v>0.44736842105263158</v>
      </c>
      <c r="F103" s="151">
        <f>'1984'!F64/100</f>
        <v>0.48373983739837401</v>
      </c>
      <c r="G103" s="151">
        <f>'1989'!C64/100</f>
        <v>0.51680672268907568</v>
      </c>
      <c r="H103" s="151">
        <f>'1994'!F64/100</f>
        <v>0.45228215767634855</v>
      </c>
      <c r="I103" s="151">
        <f>'1999'!D25/100</f>
        <v>0.51489361702127656</v>
      </c>
      <c r="J103" s="151">
        <f>'2004'!H22</f>
        <v>0.52329999999999999</v>
      </c>
      <c r="K103" s="151">
        <f>'2009'!H22</f>
        <v>0.3886</v>
      </c>
      <c r="L103" s="151">
        <f>'2014'!I22</f>
        <v>0.28947368421052633</v>
      </c>
      <c r="M103" s="152">
        <f>'2020'!I20</f>
        <v>0.54314720812182737</v>
      </c>
      <c r="N103" s="141"/>
    </row>
    <row r="104" spans="1:14" x14ac:dyDescent="0.3">
      <c r="A104" s="141"/>
      <c r="B104" s="157" t="s">
        <v>7</v>
      </c>
      <c r="C104" s="151">
        <f>'1970'!G25/100</f>
        <v>0.28934010152284262</v>
      </c>
      <c r="D104" s="151">
        <f>'1975'!G64/100</f>
        <v>0.21551724137931036</v>
      </c>
      <c r="E104" s="151">
        <f>'1979'!G64/100</f>
        <v>0.5307017543859649</v>
      </c>
      <c r="F104" s="151">
        <f>'1984'!G64/100</f>
        <v>0.46341463414634149</v>
      </c>
      <c r="G104" s="151">
        <f>'1989'!D64/100</f>
        <v>0.42857142857142855</v>
      </c>
      <c r="H104" s="151">
        <f>'1994'!G64/100</f>
        <v>0.42738589211618255</v>
      </c>
      <c r="I104" s="151">
        <f>'1999'!C25/100</f>
        <v>0.37872340425531914</v>
      </c>
      <c r="J104" s="151">
        <f>'2004'!K22</f>
        <v>0.33329999999999999</v>
      </c>
      <c r="K104" s="151">
        <f>'2009'!K22</f>
        <v>0.4279</v>
      </c>
      <c r="L104" s="151">
        <f>'2014'!L22</f>
        <v>0.51578947368421058</v>
      </c>
      <c r="M104" s="152">
        <f>'2020'!L20</f>
        <v>0.25380710659898476</v>
      </c>
      <c r="N104" s="141"/>
    </row>
    <row r="105" spans="1:14" x14ac:dyDescent="0.3">
      <c r="A105" s="141"/>
      <c r="B105" s="157" t="s">
        <v>60</v>
      </c>
      <c r="C105" s="151"/>
      <c r="D105" s="151">
        <v>0</v>
      </c>
      <c r="E105" s="151">
        <f>'1979'!H64/100</f>
        <v>2.1929824561403511E-2</v>
      </c>
      <c r="F105" s="151">
        <v>0</v>
      </c>
      <c r="G105" s="151">
        <f>'1989'!F64/100</f>
        <v>2.100840336134454E-2</v>
      </c>
      <c r="H105" s="151">
        <f>'1994'!I64/100</f>
        <v>6.6390041493775934E-2</v>
      </c>
      <c r="I105" s="151">
        <f>'1999'!F25/100</f>
        <v>8.085106382978724E-2</v>
      </c>
      <c r="J105" s="151">
        <f>'2004'!N22</f>
        <v>7.3599999999999999E-2</v>
      </c>
      <c r="K105" s="151">
        <f>'2009'!N22</f>
        <v>5.6800000000000003E-2</v>
      </c>
      <c r="L105" s="151">
        <f>'2014'!O22</f>
        <v>4.2105263157894736E-2</v>
      </c>
      <c r="M105" s="152">
        <f>'2020'!O20</f>
        <v>1.015228426395939E-2</v>
      </c>
      <c r="N105" s="141"/>
    </row>
    <row r="106" spans="1:14" x14ac:dyDescent="0.3">
      <c r="A106" s="141"/>
      <c r="B106" s="157" t="s">
        <v>65</v>
      </c>
      <c r="C106" s="151"/>
      <c r="D106" s="151"/>
      <c r="E106" s="151">
        <v>0</v>
      </c>
      <c r="F106" s="151">
        <f>'1984'!H64/100</f>
        <v>5.2845528455284549E-2</v>
      </c>
      <c r="G106" s="151">
        <f>'1989'!E64/100</f>
        <v>3.3613445378151259E-2</v>
      </c>
      <c r="H106" s="151">
        <f>'1994'!H64/100</f>
        <v>5.3941908713692949E-2</v>
      </c>
      <c r="I106" s="151">
        <f>'1999'!E25/100</f>
        <v>2.5531914893617023E-2</v>
      </c>
      <c r="J106" s="151">
        <f>'2004'!Q22</f>
        <v>6.9800000000000001E-2</v>
      </c>
      <c r="K106" s="151">
        <f>'2009'!Q22</f>
        <v>0.12659999999999999</v>
      </c>
      <c r="L106" s="151">
        <f>'2014'!R22</f>
        <v>0.15263157894736842</v>
      </c>
      <c r="M106" s="152">
        <f>'2020'!R20</f>
        <v>0.19289340101522842</v>
      </c>
      <c r="N106" s="141"/>
    </row>
    <row r="107" spans="1:14" x14ac:dyDescent="0.3">
      <c r="A107" s="141"/>
      <c r="B107" s="158" t="s">
        <v>8</v>
      </c>
      <c r="C107" s="154">
        <f>'1970'!H25/100</f>
        <v>4.060913705583756E-2</v>
      </c>
      <c r="D107" s="154">
        <v>0</v>
      </c>
      <c r="E107" s="154"/>
      <c r="F107" s="154"/>
      <c r="G107" s="154"/>
      <c r="H107" s="154"/>
      <c r="I107" s="154"/>
      <c r="J107" s="154"/>
      <c r="K107" s="154"/>
      <c r="L107" s="154"/>
      <c r="M107" s="155"/>
      <c r="N107" s="141"/>
    </row>
    <row r="108" spans="1:14" x14ac:dyDescent="0.3">
      <c r="A108" s="141"/>
      <c r="B108" s="141"/>
      <c r="C108" s="141"/>
      <c r="D108" s="141"/>
      <c r="E108" s="141"/>
      <c r="F108" s="141"/>
      <c r="G108" s="141"/>
      <c r="H108" s="141"/>
      <c r="I108" s="141"/>
      <c r="J108" s="141"/>
      <c r="K108" s="141"/>
      <c r="L108" s="141"/>
      <c r="M108" s="141"/>
      <c r="N108" s="141"/>
    </row>
    <row r="109" spans="1:14" x14ac:dyDescent="0.3">
      <c r="A109" s="141"/>
      <c r="B109" s="141"/>
      <c r="C109" s="141"/>
      <c r="D109" s="141"/>
      <c r="E109" s="141"/>
      <c r="F109" s="141"/>
      <c r="G109" s="141"/>
      <c r="H109" s="141"/>
      <c r="I109" s="141"/>
      <c r="J109" s="141"/>
      <c r="K109" s="141"/>
      <c r="L109" s="141"/>
      <c r="M109" s="141"/>
      <c r="N109" s="141"/>
    </row>
    <row r="110" spans="1:14" x14ac:dyDescent="0.3">
      <c r="A110" s="141"/>
      <c r="B110" s="141"/>
      <c r="C110" s="141"/>
      <c r="D110" s="141"/>
      <c r="E110" s="141"/>
      <c r="F110" s="141"/>
      <c r="G110" s="141"/>
      <c r="H110" s="141"/>
      <c r="I110" s="141"/>
      <c r="J110" s="141"/>
      <c r="K110" s="141"/>
      <c r="L110" s="141"/>
      <c r="M110" s="141"/>
      <c r="N110" s="141"/>
    </row>
    <row r="111" spans="1:14" x14ac:dyDescent="0.3">
      <c r="A111" s="141"/>
      <c r="B111" s="141"/>
      <c r="C111" s="141"/>
      <c r="D111" s="141"/>
      <c r="E111" s="141"/>
      <c r="F111" s="141"/>
      <c r="G111" s="141"/>
      <c r="H111" s="141"/>
      <c r="I111" s="141"/>
      <c r="J111" s="141"/>
      <c r="K111" s="141"/>
      <c r="L111" s="141"/>
      <c r="M111" s="141"/>
      <c r="N111" s="141"/>
    </row>
    <row r="112" spans="1:14" x14ac:dyDescent="0.3">
      <c r="A112" s="141"/>
      <c r="B112" s="141"/>
      <c r="C112" s="141"/>
      <c r="D112" s="141"/>
      <c r="E112" s="141"/>
      <c r="F112" s="141"/>
      <c r="G112" s="141"/>
      <c r="H112" s="141"/>
      <c r="I112" s="141"/>
      <c r="J112" s="141"/>
      <c r="K112" s="141"/>
      <c r="L112" s="141"/>
      <c r="M112" s="141"/>
      <c r="N112" s="141"/>
    </row>
    <row r="113" spans="1:14" x14ac:dyDescent="0.3">
      <c r="A113" s="141"/>
      <c r="B113" s="141"/>
      <c r="C113" s="141"/>
      <c r="D113" s="141"/>
      <c r="E113" s="141"/>
      <c r="F113" s="141"/>
      <c r="G113" s="141"/>
      <c r="H113" s="141"/>
      <c r="I113" s="141"/>
      <c r="J113" s="141"/>
      <c r="K113" s="141"/>
      <c r="L113" s="141"/>
      <c r="M113" s="141"/>
      <c r="N113" s="141"/>
    </row>
    <row r="114" spans="1:14" x14ac:dyDescent="0.3">
      <c r="A114" s="141"/>
      <c r="B114" s="141"/>
      <c r="C114" s="141"/>
      <c r="D114" s="141"/>
      <c r="E114" s="141"/>
      <c r="F114" s="141"/>
      <c r="G114" s="141"/>
      <c r="H114" s="141"/>
      <c r="I114" s="141"/>
      <c r="J114" s="141"/>
      <c r="K114" s="141"/>
      <c r="L114" s="141"/>
      <c r="M114" s="141"/>
      <c r="N114" s="141"/>
    </row>
    <row r="115" spans="1:14" x14ac:dyDescent="0.3">
      <c r="A115" s="141"/>
      <c r="B115" s="141"/>
      <c r="C115" s="141"/>
      <c r="D115" s="141"/>
      <c r="E115" s="141"/>
      <c r="F115" s="141"/>
      <c r="G115" s="141"/>
      <c r="H115" s="141"/>
      <c r="I115" s="141"/>
      <c r="J115" s="141"/>
      <c r="K115" s="141"/>
      <c r="L115" s="141"/>
      <c r="M115" s="141"/>
      <c r="N115" s="141"/>
    </row>
    <row r="116" spans="1:14" x14ac:dyDescent="0.3">
      <c r="A116" s="141"/>
      <c r="B116" s="141"/>
      <c r="C116" s="141"/>
      <c r="D116" s="141"/>
      <c r="E116" s="141"/>
      <c r="F116" s="141"/>
      <c r="G116" s="141"/>
      <c r="H116" s="141"/>
      <c r="I116" s="141"/>
      <c r="J116" s="141"/>
      <c r="K116" s="141"/>
      <c r="L116" s="141"/>
      <c r="M116" s="141"/>
      <c r="N116" s="141"/>
    </row>
    <row r="117" spans="1:14" x14ac:dyDescent="0.3">
      <c r="A117" s="141"/>
      <c r="B117" s="141"/>
      <c r="C117" s="141"/>
      <c r="D117" s="141"/>
      <c r="E117" s="141"/>
      <c r="F117" s="141"/>
      <c r="G117" s="141"/>
      <c r="H117" s="141"/>
      <c r="I117" s="141"/>
      <c r="J117" s="141"/>
      <c r="K117" s="141"/>
      <c r="L117" s="141"/>
      <c r="M117" s="141"/>
      <c r="N117" s="141"/>
    </row>
    <row r="118" spans="1:14" x14ac:dyDescent="0.3">
      <c r="A118" s="141"/>
      <c r="B118" s="141"/>
      <c r="C118" s="141"/>
      <c r="D118" s="141"/>
      <c r="E118" s="141"/>
      <c r="F118" s="141"/>
      <c r="G118" s="141"/>
      <c r="H118" s="141"/>
      <c r="I118" s="141"/>
      <c r="J118" s="141"/>
      <c r="K118" s="141"/>
      <c r="L118" s="141"/>
      <c r="M118" s="141"/>
      <c r="N118" s="141"/>
    </row>
    <row r="119" spans="1:14" x14ac:dyDescent="0.3">
      <c r="A119" s="141"/>
      <c r="B119" s="141"/>
      <c r="C119" s="141"/>
      <c r="D119" s="141"/>
      <c r="E119" s="141"/>
      <c r="F119" s="141"/>
      <c r="G119" s="141"/>
      <c r="H119" s="141"/>
      <c r="I119" s="141"/>
      <c r="J119" s="141"/>
      <c r="K119" s="141"/>
      <c r="L119" s="141"/>
      <c r="M119" s="141"/>
      <c r="N119" s="141"/>
    </row>
    <row r="120" spans="1:14" x14ac:dyDescent="0.3">
      <c r="A120" s="141"/>
      <c r="B120" s="141"/>
      <c r="C120" s="141"/>
      <c r="D120" s="141"/>
      <c r="E120" s="141"/>
      <c r="F120" s="141"/>
      <c r="G120" s="141"/>
      <c r="H120" s="141"/>
      <c r="I120" s="141"/>
      <c r="J120" s="141"/>
      <c r="K120" s="141"/>
      <c r="L120" s="141"/>
      <c r="M120" s="141"/>
      <c r="N120" s="141"/>
    </row>
    <row r="121" spans="1:14" x14ac:dyDescent="0.3">
      <c r="A121" s="141"/>
      <c r="B121" s="141"/>
      <c r="C121" s="141"/>
      <c r="D121" s="141"/>
      <c r="E121" s="141"/>
      <c r="F121" s="141"/>
      <c r="G121" s="141"/>
      <c r="H121" s="141"/>
      <c r="I121" s="141"/>
      <c r="J121" s="141"/>
      <c r="K121" s="141"/>
      <c r="L121" s="141"/>
      <c r="M121" s="141"/>
      <c r="N121" s="141"/>
    </row>
    <row r="122" spans="1:14" x14ac:dyDescent="0.3">
      <c r="A122" s="141"/>
      <c r="B122" s="141"/>
      <c r="C122" s="141"/>
      <c r="D122" s="141"/>
      <c r="E122" s="141"/>
      <c r="F122" s="141"/>
      <c r="G122" s="141"/>
      <c r="H122" s="141"/>
      <c r="I122" s="141"/>
      <c r="J122" s="141"/>
      <c r="K122" s="141"/>
      <c r="L122" s="141"/>
      <c r="M122" s="141"/>
      <c r="N122" s="141"/>
    </row>
    <row r="123" spans="1:14" x14ac:dyDescent="0.3">
      <c r="A123" s="141"/>
      <c r="B123" s="141"/>
      <c r="C123" s="141"/>
      <c r="D123" s="141"/>
      <c r="E123" s="141"/>
      <c r="F123" s="141"/>
      <c r="G123" s="141"/>
      <c r="H123" s="141"/>
      <c r="I123" s="141"/>
      <c r="J123" s="141"/>
      <c r="K123" s="141"/>
      <c r="L123" s="141"/>
      <c r="M123" s="141"/>
      <c r="N123" s="141"/>
    </row>
    <row r="124" spans="1:14" x14ac:dyDescent="0.3">
      <c r="A124" s="141"/>
      <c r="B124" s="141"/>
      <c r="C124" s="141"/>
      <c r="D124" s="141"/>
      <c r="E124" s="141"/>
      <c r="F124" s="141"/>
      <c r="G124" s="141"/>
      <c r="H124" s="141"/>
      <c r="I124" s="141"/>
      <c r="J124" s="141"/>
      <c r="K124" s="141"/>
      <c r="L124" s="141"/>
      <c r="M124" s="141"/>
      <c r="N124" s="141"/>
    </row>
    <row r="125" spans="1:14" x14ac:dyDescent="0.3">
      <c r="A125" s="141"/>
      <c r="B125" s="141"/>
      <c r="C125" s="141"/>
      <c r="D125" s="141"/>
      <c r="E125" s="141"/>
      <c r="F125" s="141"/>
      <c r="G125" s="141"/>
      <c r="H125" s="141"/>
      <c r="I125" s="141"/>
      <c r="J125" s="141"/>
      <c r="K125" s="141"/>
      <c r="L125" s="141"/>
      <c r="M125" s="141"/>
      <c r="N125" s="141"/>
    </row>
    <row r="126" spans="1:14" ht="30" customHeight="1" x14ac:dyDescent="0.3">
      <c r="A126" s="141"/>
      <c r="B126" s="143" t="str">
        <f>CONCATENATE($O$1,"Haarbrück")</f>
        <v>Entwicklung 1970 - 2020 in Haarbrück</v>
      </c>
      <c r="C126" s="143"/>
      <c r="D126" s="143"/>
      <c r="E126" s="143"/>
      <c r="F126" s="141"/>
      <c r="G126" s="141"/>
      <c r="H126" s="141"/>
      <c r="I126" s="141"/>
      <c r="J126" s="141"/>
      <c r="K126" s="141"/>
      <c r="L126" s="141"/>
      <c r="M126" s="141"/>
      <c r="N126" s="141"/>
    </row>
    <row r="127" spans="1:14" ht="13.5" thickBot="1" x14ac:dyDescent="0.35">
      <c r="A127" s="141"/>
      <c r="B127" s="156"/>
      <c r="C127" s="159">
        <v>1970</v>
      </c>
      <c r="D127" s="159">
        <v>1975</v>
      </c>
      <c r="E127" s="159">
        <v>1979</v>
      </c>
      <c r="F127" s="159">
        <v>1984</v>
      </c>
      <c r="G127" s="159">
        <v>1989</v>
      </c>
      <c r="H127" s="159">
        <v>1994</v>
      </c>
      <c r="I127" s="159">
        <v>1999</v>
      </c>
      <c r="J127" s="159">
        <v>2004</v>
      </c>
      <c r="K127" s="159">
        <v>2009</v>
      </c>
      <c r="L127" s="159">
        <v>2014</v>
      </c>
      <c r="M127" s="160">
        <v>2020</v>
      </c>
      <c r="N127" s="141"/>
    </row>
    <row r="128" spans="1:14" ht="13.5" thickTop="1" x14ac:dyDescent="0.3">
      <c r="A128" s="141"/>
      <c r="B128" s="157" t="s">
        <v>6</v>
      </c>
      <c r="C128" s="151">
        <f>'1970'!F26/100</f>
        <v>0.79331306990881456</v>
      </c>
      <c r="D128" s="151">
        <f>'1975'!F68/100</f>
        <v>0.89295039164490864</v>
      </c>
      <c r="E128" s="151">
        <f>'1979'!F68/100</f>
        <v>0.85012919896640826</v>
      </c>
      <c r="F128" s="151">
        <f>'1984'!F68/100</f>
        <v>0.75</v>
      </c>
      <c r="G128" s="151">
        <f>'1989'!C68/100</f>
        <v>0.67883211678832112</v>
      </c>
      <c r="H128" s="151">
        <f>'1994'!F68/100</f>
        <v>0.76626506024096386</v>
      </c>
      <c r="I128" s="151">
        <f>'1999'!D26/100</f>
        <v>0.82748538011695916</v>
      </c>
      <c r="J128" s="151">
        <f>'2004'!H25</f>
        <v>0.81940000000000002</v>
      </c>
      <c r="K128" s="151">
        <f>'2009'!H25</f>
        <v>0.78779999999999994</v>
      </c>
      <c r="L128" s="151">
        <f>'2014'!I25</f>
        <v>0.67200000000000004</v>
      </c>
      <c r="M128" s="152">
        <f>'2020'!I23</f>
        <v>0.45593869731800768</v>
      </c>
      <c r="N128" s="141"/>
    </row>
    <row r="129" spans="1:14" x14ac:dyDescent="0.3">
      <c r="A129" s="141"/>
      <c r="B129" s="157" t="s">
        <v>7</v>
      </c>
      <c r="C129" s="151">
        <f>'1970'!G26/100</f>
        <v>0.17933130699088146</v>
      </c>
      <c r="D129" s="151">
        <f>'1975'!G68/100</f>
        <v>0.10704960835509139</v>
      </c>
      <c r="E129" s="151">
        <f>'1979'!G68/100</f>
        <v>0.1421188630490956</v>
      </c>
      <c r="F129" s="151">
        <f>'1984'!G68/100</f>
        <v>0.20052083333333331</v>
      </c>
      <c r="G129" s="151">
        <f>'1989'!D68/100</f>
        <v>0.21654501216545011</v>
      </c>
      <c r="H129" s="151">
        <f>'1994'!G68/100</f>
        <v>0.11566265060240964</v>
      </c>
      <c r="I129" s="151">
        <f>'1999'!C26/100</f>
        <v>8.4795321637426896E-2</v>
      </c>
      <c r="J129" s="151">
        <f>'2004'!K25</f>
        <v>8.7100000000000011E-2</v>
      </c>
      <c r="K129" s="151">
        <f>'2009'!K25</f>
        <v>8.2699999999999996E-2</v>
      </c>
      <c r="L129" s="151">
        <f>'2014'!L25</f>
        <v>9.6000000000000002E-2</v>
      </c>
      <c r="M129" s="152">
        <f>'2020'!L23</f>
        <v>3.8314176245210725E-2</v>
      </c>
      <c r="N129" s="141"/>
    </row>
    <row r="130" spans="1:14" x14ac:dyDescent="0.3">
      <c r="A130" s="141"/>
      <c r="B130" s="157" t="s">
        <v>60</v>
      </c>
      <c r="C130" s="151"/>
      <c r="D130" s="151">
        <v>0</v>
      </c>
      <c r="E130" s="151">
        <f>'1979'!H68/100</f>
        <v>7.7519379844961248E-3</v>
      </c>
      <c r="F130" s="151">
        <v>0</v>
      </c>
      <c r="G130" s="151">
        <f>'1989'!F68/100</f>
        <v>2.1897810218978103E-2</v>
      </c>
      <c r="H130" s="151">
        <f>'1994'!I68/100</f>
        <v>3.8554216867469876E-2</v>
      </c>
      <c r="I130" s="151">
        <f>'1999'!F26/100</f>
        <v>2.6315789473684213E-2</v>
      </c>
      <c r="J130" s="151">
        <f>'2004'!N25</f>
        <v>3.8699999999999998E-2</v>
      </c>
      <c r="K130" s="151">
        <f>'2009'!N25</f>
        <v>5.7599999999999998E-2</v>
      </c>
      <c r="L130" s="151">
        <f>'2014'!O25</f>
        <v>0.12</v>
      </c>
      <c r="M130" s="152">
        <f>'2020'!O23</f>
        <v>0.10344827586206896</v>
      </c>
      <c r="N130" s="141"/>
    </row>
    <row r="131" spans="1:14" x14ac:dyDescent="0.3">
      <c r="A131" s="141"/>
      <c r="B131" s="157" t="s">
        <v>65</v>
      </c>
      <c r="C131" s="151"/>
      <c r="D131" s="151"/>
      <c r="E131" s="151">
        <v>0</v>
      </c>
      <c r="F131" s="151">
        <f>'1984'!H68/100</f>
        <v>4.9479166666666671E-2</v>
      </c>
      <c r="G131" s="151">
        <f>'1989'!E68/100</f>
        <v>8.2725060827250604E-2</v>
      </c>
      <c r="H131" s="151">
        <f>'1994'!H68/100</f>
        <v>7.9518072289156624E-2</v>
      </c>
      <c r="I131" s="151">
        <f>'1999'!E26/100</f>
        <v>6.1403508771929828E-2</v>
      </c>
      <c r="J131" s="151">
        <f>'2004'!Q25</f>
        <v>5.4800000000000001E-2</v>
      </c>
      <c r="K131" s="151">
        <f>'2009'!Q25</f>
        <v>7.1900000000000006E-2</v>
      </c>
      <c r="L131" s="151">
        <f>'2014'!R25</f>
        <v>0.112</v>
      </c>
      <c r="M131" s="152">
        <f>'2020'!R23</f>
        <v>0.40229885057471265</v>
      </c>
      <c r="N131" s="141"/>
    </row>
    <row r="132" spans="1:14" x14ac:dyDescent="0.3">
      <c r="A132" s="141"/>
      <c r="B132" s="158" t="s">
        <v>8</v>
      </c>
      <c r="C132" s="154">
        <f>'1970'!H26/100</f>
        <v>2.7355623100303948E-2</v>
      </c>
      <c r="D132" s="154">
        <v>0</v>
      </c>
      <c r="E132" s="154"/>
      <c r="F132" s="154"/>
      <c r="G132" s="154"/>
      <c r="H132" s="154"/>
      <c r="I132" s="154"/>
      <c r="J132" s="154"/>
      <c r="K132" s="154"/>
      <c r="L132" s="154"/>
      <c r="M132" s="155"/>
      <c r="N132" s="141"/>
    </row>
    <row r="133" spans="1:14" x14ac:dyDescent="0.3">
      <c r="A133" s="141"/>
      <c r="B133" s="141"/>
      <c r="C133" s="141"/>
      <c r="D133" s="141"/>
      <c r="E133" s="141"/>
      <c r="F133" s="141"/>
      <c r="G133" s="141"/>
      <c r="H133" s="141"/>
      <c r="I133" s="141"/>
      <c r="J133" s="141"/>
      <c r="K133" s="141"/>
      <c r="L133" s="141"/>
      <c r="M133" s="141"/>
      <c r="N133" s="141"/>
    </row>
    <row r="134" spans="1:14" x14ac:dyDescent="0.3">
      <c r="A134" s="141"/>
      <c r="B134" s="141"/>
      <c r="C134" s="141"/>
      <c r="D134" s="141"/>
      <c r="E134" s="141"/>
      <c r="F134" s="141"/>
      <c r="G134" s="141"/>
      <c r="H134" s="141"/>
      <c r="I134" s="141"/>
      <c r="J134" s="141"/>
      <c r="K134" s="141"/>
      <c r="L134" s="141"/>
      <c r="M134" s="141"/>
      <c r="N134" s="141"/>
    </row>
    <row r="135" spans="1:14" x14ac:dyDescent="0.3">
      <c r="A135" s="141"/>
      <c r="B135" s="141"/>
      <c r="C135" s="141"/>
      <c r="D135" s="141"/>
      <c r="E135" s="141"/>
      <c r="F135" s="141"/>
      <c r="G135" s="141"/>
      <c r="H135" s="141"/>
      <c r="I135" s="141"/>
      <c r="J135" s="141"/>
      <c r="K135" s="141"/>
      <c r="L135" s="141"/>
      <c r="M135" s="141"/>
      <c r="N135" s="141"/>
    </row>
    <row r="136" spans="1:14" x14ac:dyDescent="0.3">
      <c r="A136" s="141"/>
      <c r="B136" s="141"/>
      <c r="C136" s="141"/>
      <c r="D136" s="141"/>
      <c r="E136" s="141"/>
      <c r="F136" s="141"/>
      <c r="G136" s="141"/>
      <c r="H136" s="141"/>
      <c r="I136" s="141"/>
      <c r="J136" s="141"/>
      <c r="K136" s="141"/>
      <c r="L136" s="141"/>
      <c r="M136" s="141"/>
      <c r="N136" s="141"/>
    </row>
    <row r="137" spans="1:14" x14ac:dyDescent="0.3">
      <c r="A137" s="141"/>
      <c r="B137" s="141"/>
      <c r="C137" s="141"/>
      <c r="D137" s="141"/>
      <c r="E137" s="141"/>
      <c r="F137" s="141"/>
      <c r="G137" s="141"/>
      <c r="H137" s="141"/>
      <c r="I137" s="141"/>
      <c r="J137" s="141"/>
      <c r="K137" s="141"/>
      <c r="L137" s="141"/>
      <c r="M137" s="141"/>
      <c r="N137" s="141"/>
    </row>
    <row r="138" spans="1:14" x14ac:dyDescent="0.3">
      <c r="A138" s="141"/>
      <c r="B138" s="141"/>
      <c r="C138" s="141"/>
      <c r="D138" s="141"/>
      <c r="E138" s="141"/>
      <c r="F138" s="141"/>
      <c r="G138" s="141"/>
      <c r="H138" s="141"/>
      <c r="I138" s="141"/>
      <c r="J138" s="141"/>
      <c r="K138" s="141"/>
      <c r="L138" s="141"/>
      <c r="M138" s="141"/>
      <c r="N138" s="141"/>
    </row>
    <row r="139" spans="1:14" x14ac:dyDescent="0.3">
      <c r="A139" s="141"/>
      <c r="B139" s="141"/>
      <c r="C139" s="141"/>
      <c r="D139" s="141"/>
      <c r="E139" s="141"/>
      <c r="F139" s="141"/>
      <c r="G139" s="141"/>
      <c r="H139" s="141"/>
      <c r="I139" s="141"/>
      <c r="J139" s="141"/>
      <c r="K139" s="141"/>
      <c r="L139" s="141"/>
      <c r="M139" s="141"/>
      <c r="N139" s="141"/>
    </row>
    <row r="140" spans="1:14" x14ac:dyDescent="0.3">
      <c r="A140" s="141"/>
      <c r="B140" s="141"/>
      <c r="C140" s="141"/>
      <c r="D140" s="141"/>
      <c r="E140" s="141"/>
      <c r="F140" s="141"/>
      <c r="G140" s="141"/>
      <c r="H140" s="141"/>
      <c r="I140" s="141"/>
      <c r="J140" s="141"/>
      <c r="K140" s="141"/>
      <c r="L140" s="141"/>
      <c r="M140" s="141"/>
      <c r="N140" s="141"/>
    </row>
    <row r="141" spans="1:14" x14ac:dyDescent="0.3">
      <c r="A141" s="141"/>
      <c r="B141" s="141"/>
      <c r="C141" s="141"/>
      <c r="D141" s="141"/>
      <c r="E141" s="141"/>
      <c r="F141" s="141"/>
      <c r="G141" s="141"/>
      <c r="H141" s="141"/>
      <c r="I141" s="141"/>
      <c r="J141" s="141"/>
      <c r="K141" s="141"/>
      <c r="L141" s="141"/>
      <c r="M141" s="141"/>
      <c r="N141" s="141"/>
    </row>
    <row r="142" spans="1:14" x14ac:dyDescent="0.3">
      <c r="A142" s="141"/>
      <c r="B142" s="141"/>
      <c r="C142" s="141"/>
      <c r="D142" s="141"/>
      <c r="E142" s="141"/>
      <c r="F142" s="141"/>
      <c r="G142" s="141"/>
      <c r="H142" s="141"/>
      <c r="I142" s="141"/>
      <c r="J142" s="141"/>
      <c r="K142" s="141"/>
      <c r="L142" s="141"/>
      <c r="M142" s="141"/>
      <c r="N142" s="141"/>
    </row>
    <row r="143" spans="1:14" x14ac:dyDescent="0.3">
      <c r="A143" s="141"/>
      <c r="B143" s="141"/>
      <c r="C143" s="141"/>
      <c r="D143" s="141"/>
      <c r="E143" s="141"/>
      <c r="F143" s="141"/>
      <c r="G143" s="141"/>
      <c r="H143" s="141"/>
      <c r="I143" s="141"/>
      <c r="J143" s="141"/>
      <c r="K143" s="141"/>
      <c r="L143" s="141"/>
      <c r="M143" s="141"/>
      <c r="N143" s="141"/>
    </row>
    <row r="144" spans="1:14" x14ac:dyDescent="0.3">
      <c r="A144" s="141"/>
      <c r="B144" s="141"/>
      <c r="C144" s="141"/>
      <c r="D144" s="141"/>
      <c r="E144" s="141"/>
      <c r="F144" s="141"/>
      <c r="G144" s="141"/>
      <c r="H144" s="141"/>
      <c r="I144" s="141"/>
      <c r="J144" s="141"/>
      <c r="K144" s="141"/>
      <c r="L144" s="141"/>
      <c r="M144" s="141"/>
      <c r="N144" s="141"/>
    </row>
    <row r="145" spans="1:14" x14ac:dyDescent="0.3">
      <c r="A145" s="141"/>
      <c r="B145" s="141"/>
      <c r="C145" s="141"/>
      <c r="D145" s="141"/>
      <c r="E145" s="141"/>
      <c r="F145" s="141"/>
      <c r="G145" s="141"/>
      <c r="H145" s="141"/>
      <c r="I145" s="141"/>
      <c r="J145" s="141"/>
      <c r="K145" s="141"/>
      <c r="L145" s="141"/>
      <c r="M145" s="141"/>
      <c r="N145" s="141"/>
    </row>
    <row r="146" spans="1:14" x14ac:dyDescent="0.3">
      <c r="A146" s="141"/>
      <c r="B146" s="141"/>
      <c r="C146" s="141"/>
      <c r="D146" s="141"/>
      <c r="E146" s="141"/>
      <c r="F146" s="141"/>
      <c r="G146" s="141"/>
      <c r="H146" s="141"/>
      <c r="I146" s="141"/>
      <c r="J146" s="141"/>
      <c r="K146" s="141"/>
      <c r="L146" s="141"/>
      <c r="M146" s="141"/>
      <c r="N146" s="141"/>
    </row>
    <row r="147" spans="1:14" x14ac:dyDescent="0.3">
      <c r="A147" s="141"/>
      <c r="B147" s="141"/>
      <c r="C147" s="141"/>
      <c r="D147" s="141"/>
      <c r="E147" s="141"/>
      <c r="F147" s="141"/>
      <c r="G147" s="141"/>
      <c r="H147" s="141"/>
      <c r="I147" s="141"/>
      <c r="J147" s="141"/>
      <c r="K147" s="141"/>
      <c r="L147" s="141"/>
      <c r="M147" s="141"/>
      <c r="N147" s="141"/>
    </row>
    <row r="148" spans="1:14" x14ac:dyDescent="0.3">
      <c r="A148" s="141"/>
      <c r="B148" s="141"/>
      <c r="C148" s="141"/>
      <c r="D148" s="141"/>
      <c r="E148" s="141"/>
      <c r="F148" s="141"/>
      <c r="G148" s="141"/>
      <c r="H148" s="141"/>
      <c r="I148" s="141"/>
      <c r="J148" s="141"/>
      <c r="K148" s="141"/>
      <c r="L148" s="141"/>
      <c r="M148" s="141"/>
      <c r="N148" s="141"/>
    </row>
    <row r="149" spans="1:14" x14ac:dyDescent="0.3">
      <c r="A149" s="141"/>
      <c r="B149" s="141"/>
      <c r="C149" s="141"/>
      <c r="D149" s="141"/>
      <c r="E149" s="141"/>
      <c r="F149" s="141"/>
      <c r="G149" s="141"/>
      <c r="H149" s="141"/>
      <c r="I149" s="141"/>
      <c r="J149" s="141"/>
      <c r="K149" s="141"/>
      <c r="L149" s="141"/>
      <c r="M149" s="141"/>
      <c r="N149" s="141"/>
    </row>
    <row r="150" spans="1:14" x14ac:dyDescent="0.3">
      <c r="A150" s="141"/>
      <c r="B150" s="141"/>
      <c r="C150" s="141"/>
      <c r="D150" s="141"/>
      <c r="E150" s="141"/>
      <c r="F150" s="141"/>
      <c r="G150" s="141"/>
      <c r="H150" s="141"/>
      <c r="I150" s="141"/>
      <c r="J150" s="141"/>
      <c r="K150" s="141"/>
      <c r="L150" s="141"/>
      <c r="M150" s="141"/>
      <c r="N150" s="141"/>
    </row>
    <row r="151" spans="1:14" ht="30" customHeight="1" x14ac:dyDescent="0.3">
      <c r="A151" s="141"/>
      <c r="B151" s="143" t="str">
        <f>CONCATENATE($O$1,"Herstelle")</f>
        <v>Entwicklung 1970 - 2020 in Herstelle</v>
      </c>
      <c r="C151" s="143"/>
      <c r="D151" s="143"/>
      <c r="E151" s="143"/>
      <c r="F151" s="141"/>
      <c r="G151" s="141"/>
      <c r="H151" s="141"/>
      <c r="I151" s="141"/>
      <c r="J151" s="141"/>
      <c r="K151" s="141"/>
      <c r="L151" s="141"/>
      <c r="M151" s="141"/>
      <c r="N151" s="141"/>
    </row>
    <row r="152" spans="1:14" ht="13.5" thickBot="1" x14ac:dyDescent="0.35">
      <c r="A152" s="141"/>
      <c r="B152" s="147"/>
      <c r="C152" s="148">
        <v>1970</v>
      </c>
      <c r="D152" s="148">
        <v>1975</v>
      </c>
      <c r="E152" s="148">
        <v>1979</v>
      </c>
      <c r="F152" s="148">
        <v>1984</v>
      </c>
      <c r="G152" s="148">
        <v>1989</v>
      </c>
      <c r="H152" s="148">
        <v>1994</v>
      </c>
      <c r="I152" s="148">
        <v>1999</v>
      </c>
      <c r="J152" s="148">
        <v>2004</v>
      </c>
      <c r="K152" s="148">
        <v>2009</v>
      </c>
      <c r="L152" s="148">
        <v>2014</v>
      </c>
      <c r="M152" s="149">
        <v>2020</v>
      </c>
      <c r="N152" s="141"/>
    </row>
    <row r="153" spans="1:14" ht="13.5" thickTop="1" x14ac:dyDescent="0.3">
      <c r="A153" s="141"/>
      <c r="B153" s="150" t="s">
        <v>6</v>
      </c>
      <c r="C153" s="151">
        <f>'1970'!F27/100</f>
        <v>0.81155778894472363</v>
      </c>
      <c r="D153" s="151">
        <f>'1975'!F73/100</f>
        <v>0.72300469483568075</v>
      </c>
      <c r="E153" s="151">
        <f>'1979'!F73/100</f>
        <v>0.67146596858638741</v>
      </c>
      <c r="F153" s="151">
        <f>'1984'!F73/100</f>
        <v>0.66711229946524075</v>
      </c>
      <c r="G153" s="151">
        <f>'1989'!C73/100</f>
        <v>0.57579787234042556</v>
      </c>
      <c r="H153" s="151">
        <f>'1994'!F73/100</f>
        <v>0.57537688442211055</v>
      </c>
      <c r="I153" s="151">
        <f>'1999'!D27/100</f>
        <v>0.60663507109004744</v>
      </c>
      <c r="J153" s="151">
        <f>'2004'!H27</f>
        <v>0.68340000000000001</v>
      </c>
      <c r="K153" s="151">
        <f>'2009'!H27</f>
        <v>0.62420382165605093</v>
      </c>
      <c r="L153" s="151">
        <f>'2014'!I27</f>
        <v>0.61501210653753025</v>
      </c>
      <c r="M153" s="152">
        <f>'2020'!I25</f>
        <v>0.63461538461538458</v>
      </c>
      <c r="N153" s="141"/>
    </row>
    <row r="154" spans="1:14" x14ac:dyDescent="0.3">
      <c r="A154" s="141"/>
      <c r="B154" s="150" t="s">
        <v>7</v>
      </c>
      <c r="C154" s="151">
        <f>'1970'!G27/100</f>
        <v>0.14572864321608039</v>
      </c>
      <c r="D154" s="151">
        <f>'1975'!G73/100</f>
        <v>0.27699530516431925</v>
      </c>
      <c r="E154" s="151">
        <f>'1979'!G73/100</f>
        <v>0.30497382198952883</v>
      </c>
      <c r="F154" s="151">
        <f>'1984'!G73/100</f>
        <v>0.29010695187165775</v>
      </c>
      <c r="G154" s="151">
        <f>'1989'!D73/100</f>
        <v>0.32845744680851063</v>
      </c>
      <c r="H154" s="151">
        <f>'1994'!G73/100</f>
        <v>0.33040201005025127</v>
      </c>
      <c r="I154" s="151">
        <f>'1999'!C27/100</f>
        <v>0.24012638230647709</v>
      </c>
      <c r="J154" s="151">
        <f>'2004'!K27</f>
        <v>0.1825</v>
      </c>
      <c r="K154" s="151">
        <f>'2009'!K27</f>
        <v>0.20382165605095542</v>
      </c>
      <c r="L154" s="151">
        <f>'2014'!L27</f>
        <v>0.20581113801452786</v>
      </c>
      <c r="M154" s="152">
        <f>'2020'!L25</f>
        <v>0.16346153846153846</v>
      </c>
      <c r="N154" s="141"/>
    </row>
    <row r="155" spans="1:14" x14ac:dyDescent="0.3">
      <c r="A155" s="141"/>
      <c r="B155" s="150" t="s">
        <v>60</v>
      </c>
      <c r="C155" s="151"/>
      <c r="D155" s="151">
        <v>0</v>
      </c>
      <c r="E155" s="151">
        <f>'1979'!H73/100</f>
        <v>2.356020942408377E-2</v>
      </c>
      <c r="F155" s="151">
        <v>0</v>
      </c>
      <c r="G155" s="151">
        <f>'1989'!F73/100</f>
        <v>3.0585106382978722E-2</v>
      </c>
      <c r="H155" s="151">
        <f>'1994'!I73/100</f>
        <v>3.2663316582914576E-2</v>
      </c>
      <c r="I155" s="151">
        <f>'1999'!F27/100</f>
        <v>0.13270142180094788</v>
      </c>
      <c r="J155" s="151">
        <f>'2004'!N27</f>
        <v>7.2599999999999998E-2</v>
      </c>
      <c r="K155" s="151">
        <f>'2009'!N27</f>
        <v>6.1571125265392782E-2</v>
      </c>
      <c r="L155" s="151">
        <f>'2014'!O27</f>
        <v>4.3583535108958835E-2</v>
      </c>
      <c r="M155" s="152">
        <f>'2020'!O25</f>
        <v>4.807692307692308E-2</v>
      </c>
      <c r="N155" s="141"/>
    </row>
    <row r="156" spans="1:14" x14ac:dyDescent="0.3">
      <c r="A156" s="141"/>
      <c r="B156" s="150" t="s">
        <v>65</v>
      </c>
      <c r="C156" s="151"/>
      <c r="D156" s="151"/>
      <c r="E156" s="151">
        <v>0</v>
      </c>
      <c r="F156" s="151">
        <f>'1984'!H73/100</f>
        <v>4.2780748663101609E-2</v>
      </c>
      <c r="G156" s="151">
        <f>'1989'!E73/100</f>
        <v>6.515957446808511E-2</v>
      </c>
      <c r="H156" s="151">
        <f>'1994'!H73/100</f>
        <v>6.1557788944723614E-2</v>
      </c>
      <c r="I156" s="151">
        <f>'1999'!E27/100</f>
        <v>2.0537124802527645E-2</v>
      </c>
      <c r="J156" s="151">
        <f>'2004'!Q27</f>
        <v>6.1500000000000006E-2</v>
      </c>
      <c r="K156" s="151">
        <f>'2009'!Q27</f>
        <v>0.11040339702760085</v>
      </c>
      <c r="L156" s="151">
        <f>'2014'!R27</f>
        <v>0.13559322033898305</v>
      </c>
      <c r="M156" s="152">
        <f>'2020'!R25</f>
        <v>0.15384615384615385</v>
      </c>
      <c r="N156" s="141"/>
    </row>
    <row r="157" spans="1:14" x14ac:dyDescent="0.3">
      <c r="A157" s="141"/>
      <c r="B157" s="153" t="s">
        <v>8</v>
      </c>
      <c r="C157" s="154">
        <f>'1970'!H27/100</f>
        <v>4.2713567839195977E-2</v>
      </c>
      <c r="D157" s="154">
        <v>0</v>
      </c>
      <c r="E157" s="154"/>
      <c r="F157" s="154"/>
      <c r="G157" s="154"/>
      <c r="H157" s="154"/>
      <c r="I157" s="154"/>
      <c r="J157" s="154"/>
      <c r="K157" s="154"/>
      <c r="L157" s="154"/>
      <c r="M157" s="155"/>
      <c r="N157" s="141"/>
    </row>
    <row r="158" spans="1:14" x14ac:dyDescent="0.3">
      <c r="A158" s="141"/>
      <c r="B158" s="141"/>
      <c r="C158" s="141"/>
      <c r="D158" s="141"/>
      <c r="E158" s="141"/>
      <c r="F158" s="141"/>
      <c r="G158" s="141"/>
      <c r="H158" s="141"/>
      <c r="I158" s="141"/>
      <c r="J158" s="141"/>
      <c r="K158" s="141"/>
      <c r="L158" s="141"/>
      <c r="M158" s="141"/>
      <c r="N158" s="141"/>
    </row>
    <row r="159" spans="1:14" x14ac:dyDescent="0.3">
      <c r="A159" s="141"/>
      <c r="B159" s="141"/>
      <c r="C159" s="141"/>
      <c r="D159" s="141"/>
      <c r="E159" s="141"/>
      <c r="F159" s="141"/>
      <c r="G159" s="141"/>
      <c r="H159" s="141"/>
      <c r="I159" s="141"/>
      <c r="J159" s="141"/>
      <c r="K159" s="141"/>
      <c r="L159" s="141"/>
      <c r="M159" s="141"/>
      <c r="N159" s="141"/>
    </row>
    <row r="160" spans="1:14" x14ac:dyDescent="0.3">
      <c r="A160" s="141"/>
      <c r="B160" s="141"/>
      <c r="C160" s="141"/>
      <c r="D160" s="141"/>
      <c r="E160" s="141"/>
      <c r="F160" s="141"/>
      <c r="G160" s="141"/>
      <c r="H160" s="141"/>
      <c r="I160" s="141"/>
      <c r="J160" s="141"/>
      <c r="K160" s="141"/>
      <c r="L160" s="141"/>
      <c r="M160" s="141"/>
      <c r="N160" s="141"/>
    </row>
    <row r="161" spans="1:14" x14ac:dyDescent="0.3">
      <c r="A161" s="141"/>
      <c r="B161" s="141"/>
      <c r="C161" s="141"/>
      <c r="D161" s="141"/>
      <c r="E161" s="141"/>
      <c r="F161" s="141"/>
      <c r="G161" s="141"/>
      <c r="H161" s="141"/>
      <c r="I161" s="141"/>
      <c r="J161" s="141"/>
      <c r="K161" s="141"/>
      <c r="L161" s="141"/>
      <c r="M161" s="141"/>
      <c r="N161" s="141"/>
    </row>
    <row r="162" spans="1:14" x14ac:dyDescent="0.3">
      <c r="A162" s="141"/>
      <c r="B162" s="141"/>
      <c r="C162" s="141"/>
      <c r="D162" s="141"/>
      <c r="E162" s="141"/>
      <c r="F162" s="141"/>
      <c r="G162" s="141"/>
      <c r="H162" s="141"/>
      <c r="I162" s="141"/>
      <c r="J162" s="141"/>
      <c r="K162" s="141"/>
      <c r="L162" s="141"/>
      <c r="M162" s="141"/>
      <c r="N162" s="141"/>
    </row>
    <row r="163" spans="1:14" x14ac:dyDescent="0.3">
      <c r="A163" s="141"/>
      <c r="B163" s="141"/>
      <c r="C163" s="141"/>
      <c r="D163" s="141"/>
      <c r="E163" s="141"/>
      <c r="F163" s="141"/>
      <c r="G163" s="141"/>
      <c r="H163" s="141"/>
      <c r="I163" s="141"/>
      <c r="J163" s="141"/>
      <c r="K163" s="141"/>
      <c r="L163" s="141"/>
      <c r="M163" s="141"/>
      <c r="N163" s="141"/>
    </row>
    <row r="164" spans="1:14" x14ac:dyDescent="0.3">
      <c r="A164" s="141"/>
      <c r="B164" s="141"/>
      <c r="C164" s="141"/>
      <c r="D164" s="141"/>
      <c r="E164" s="141"/>
      <c r="F164" s="141"/>
      <c r="G164" s="141"/>
      <c r="H164" s="141"/>
      <c r="I164" s="141"/>
      <c r="J164" s="141"/>
      <c r="K164" s="141"/>
      <c r="L164" s="141"/>
      <c r="M164" s="141"/>
      <c r="N164" s="141"/>
    </row>
    <row r="165" spans="1:14" x14ac:dyDescent="0.3">
      <c r="A165" s="141"/>
      <c r="B165" s="141"/>
      <c r="C165" s="141"/>
      <c r="D165" s="141"/>
      <c r="E165" s="141"/>
      <c r="F165" s="141"/>
      <c r="G165" s="141"/>
      <c r="H165" s="141"/>
      <c r="I165" s="141"/>
      <c r="J165" s="141"/>
      <c r="K165" s="141"/>
      <c r="L165" s="141"/>
      <c r="M165" s="141"/>
      <c r="N165" s="141"/>
    </row>
    <row r="166" spans="1:14" x14ac:dyDescent="0.3">
      <c r="A166" s="141"/>
      <c r="B166" s="141"/>
      <c r="C166" s="141"/>
      <c r="D166" s="141"/>
      <c r="E166" s="141"/>
      <c r="F166" s="141"/>
      <c r="G166" s="141"/>
      <c r="H166" s="141"/>
      <c r="I166" s="141"/>
      <c r="J166" s="141"/>
      <c r="K166" s="141"/>
      <c r="L166" s="141"/>
      <c r="M166" s="141"/>
      <c r="N166" s="141"/>
    </row>
    <row r="167" spans="1:14" x14ac:dyDescent="0.3">
      <c r="A167" s="141"/>
      <c r="B167" s="141"/>
      <c r="C167" s="141"/>
      <c r="D167" s="141"/>
      <c r="E167" s="141"/>
      <c r="F167" s="141"/>
      <c r="G167" s="141"/>
      <c r="H167" s="141"/>
      <c r="I167" s="141"/>
      <c r="J167" s="141"/>
      <c r="K167" s="141"/>
      <c r="L167" s="141"/>
      <c r="M167" s="141"/>
      <c r="N167" s="141"/>
    </row>
    <row r="168" spans="1:14" x14ac:dyDescent="0.3">
      <c r="A168" s="141"/>
      <c r="B168" s="141"/>
      <c r="C168" s="141"/>
      <c r="D168" s="141"/>
      <c r="E168" s="141"/>
      <c r="F168" s="141"/>
      <c r="G168" s="141"/>
      <c r="H168" s="141"/>
      <c r="I168" s="141"/>
      <c r="J168" s="141"/>
      <c r="K168" s="141"/>
      <c r="L168" s="141"/>
      <c r="M168" s="141"/>
      <c r="N168" s="141"/>
    </row>
    <row r="169" spans="1:14" x14ac:dyDescent="0.3">
      <c r="A169" s="141"/>
      <c r="B169" s="141"/>
      <c r="C169" s="141"/>
      <c r="D169" s="141"/>
      <c r="E169" s="141"/>
      <c r="F169" s="141"/>
      <c r="G169" s="141"/>
      <c r="H169" s="141"/>
      <c r="I169" s="141"/>
      <c r="J169" s="141"/>
      <c r="K169" s="141"/>
      <c r="L169" s="141"/>
      <c r="M169" s="141"/>
      <c r="N169" s="141"/>
    </row>
    <row r="170" spans="1:14" x14ac:dyDescent="0.3">
      <c r="A170" s="141"/>
      <c r="B170" s="141"/>
      <c r="C170" s="141"/>
      <c r="D170" s="141"/>
      <c r="E170" s="141"/>
      <c r="F170" s="141"/>
      <c r="G170" s="141"/>
      <c r="H170" s="141"/>
      <c r="I170" s="141"/>
      <c r="J170" s="141"/>
      <c r="K170" s="141"/>
      <c r="L170" s="141"/>
      <c r="M170" s="141"/>
      <c r="N170" s="141"/>
    </row>
    <row r="171" spans="1:14" x14ac:dyDescent="0.3">
      <c r="A171" s="141"/>
      <c r="B171" s="141"/>
      <c r="C171" s="141"/>
      <c r="D171" s="141"/>
      <c r="E171" s="141"/>
      <c r="F171" s="141"/>
      <c r="G171" s="141"/>
      <c r="H171" s="141"/>
      <c r="I171" s="141"/>
      <c r="J171" s="141"/>
      <c r="K171" s="141"/>
      <c r="L171" s="141"/>
      <c r="M171" s="141"/>
      <c r="N171" s="141"/>
    </row>
    <row r="172" spans="1:14" x14ac:dyDescent="0.3">
      <c r="A172" s="141"/>
      <c r="B172" s="141"/>
      <c r="C172" s="141"/>
      <c r="D172" s="141"/>
      <c r="E172" s="141"/>
      <c r="F172" s="141"/>
      <c r="G172" s="141"/>
      <c r="H172" s="141"/>
      <c r="I172" s="141"/>
      <c r="J172" s="141"/>
      <c r="K172" s="141"/>
      <c r="L172" s="141"/>
      <c r="M172" s="141"/>
      <c r="N172" s="141"/>
    </row>
    <row r="173" spans="1:14" x14ac:dyDescent="0.3">
      <c r="A173" s="141"/>
      <c r="B173" s="141"/>
      <c r="C173" s="141"/>
      <c r="D173" s="141"/>
      <c r="E173" s="141"/>
      <c r="F173" s="141"/>
      <c r="G173" s="141"/>
      <c r="H173" s="141"/>
      <c r="I173" s="141"/>
      <c r="J173" s="141"/>
      <c r="K173" s="141"/>
      <c r="L173" s="141"/>
      <c r="M173" s="141"/>
      <c r="N173" s="141"/>
    </row>
    <row r="174" spans="1:14" x14ac:dyDescent="0.3">
      <c r="A174" s="141"/>
      <c r="B174" s="141"/>
      <c r="C174" s="141"/>
      <c r="D174" s="141"/>
      <c r="E174" s="141"/>
      <c r="F174" s="141"/>
      <c r="G174" s="141"/>
      <c r="H174" s="141"/>
      <c r="I174" s="141"/>
      <c r="J174" s="141"/>
      <c r="K174" s="141"/>
      <c r="L174" s="141"/>
      <c r="M174" s="141"/>
      <c r="N174" s="141"/>
    </row>
    <row r="175" spans="1:14" x14ac:dyDescent="0.3">
      <c r="A175" s="141"/>
      <c r="B175" s="141"/>
      <c r="C175" s="141"/>
      <c r="D175" s="141"/>
      <c r="E175" s="141"/>
      <c r="F175" s="141"/>
      <c r="G175" s="141"/>
      <c r="H175" s="141"/>
      <c r="I175" s="141"/>
      <c r="J175" s="141"/>
      <c r="K175" s="141"/>
      <c r="L175" s="141"/>
      <c r="M175" s="141"/>
      <c r="N175" s="141"/>
    </row>
    <row r="176" spans="1:14" ht="30" customHeight="1" x14ac:dyDescent="0.3">
      <c r="A176" s="141"/>
      <c r="B176" s="143" t="str">
        <f>CONCATENATE($O$1,"Jakobsberg")</f>
        <v>Entwicklung 1970 - 2020 in Jakobsberg</v>
      </c>
      <c r="C176" s="143"/>
      <c r="D176" s="143"/>
      <c r="E176" s="143"/>
      <c r="F176" s="141"/>
      <c r="G176" s="141"/>
      <c r="H176" s="141"/>
      <c r="I176" s="141"/>
      <c r="J176" s="141"/>
      <c r="K176" s="141"/>
      <c r="L176" s="141"/>
      <c r="M176" s="141"/>
      <c r="N176" s="141"/>
    </row>
    <row r="177" spans="1:14" ht="13.5" thickBot="1" x14ac:dyDescent="0.35">
      <c r="A177" s="141"/>
      <c r="B177" s="147"/>
      <c r="C177" s="148">
        <v>1970</v>
      </c>
      <c r="D177" s="148">
        <v>1975</v>
      </c>
      <c r="E177" s="148">
        <v>1979</v>
      </c>
      <c r="F177" s="148">
        <v>1984</v>
      </c>
      <c r="G177" s="148">
        <v>1989</v>
      </c>
      <c r="H177" s="148">
        <v>1994</v>
      </c>
      <c r="I177" s="148">
        <v>1999</v>
      </c>
      <c r="J177" s="148">
        <v>2004</v>
      </c>
      <c r="K177" s="148">
        <v>2009</v>
      </c>
      <c r="L177" s="148">
        <v>2014</v>
      </c>
      <c r="M177" s="149">
        <v>2020</v>
      </c>
      <c r="N177" s="141"/>
    </row>
    <row r="178" spans="1:14" ht="13.5" thickTop="1" x14ac:dyDescent="0.3">
      <c r="A178" s="141"/>
      <c r="B178" s="150" t="s">
        <v>6</v>
      </c>
      <c r="C178" s="151">
        <f>'1970'!F28/100</f>
        <v>0.27272727272727271</v>
      </c>
      <c r="D178" s="151">
        <f>'1975'!F69/100</f>
        <v>0.67021276595744683</v>
      </c>
      <c r="E178" s="151">
        <f>'1979'!F69/100</f>
        <v>0.62857142857142856</v>
      </c>
      <c r="F178" s="151">
        <f>'1984'!F69/100</f>
        <v>0.62176165803108807</v>
      </c>
      <c r="G178" s="151">
        <f>'1989'!C69/100</f>
        <v>0.64864864864864868</v>
      </c>
      <c r="H178" s="151">
        <f>'1994'!F69/100</f>
        <v>0.44654088050314461</v>
      </c>
      <c r="I178" s="151">
        <f>'1999'!D28/100</f>
        <v>0.55487804878048774</v>
      </c>
      <c r="J178" s="151">
        <f>'2004'!H26</f>
        <v>0.59409999999999996</v>
      </c>
      <c r="K178" s="151">
        <f>'2009'!H26</f>
        <v>0.58120000000000005</v>
      </c>
      <c r="L178" s="151">
        <f>'2014'!I26</f>
        <v>0.64383561643835618</v>
      </c>
      <c r="M178" s="152">
        <f>'2020'!I24</f>
        <v>0.76543209876543206</v>
      </c>
      <c r="N178" s="141"/>
    </row>
    <row r="179" spans="1:14" x14ac:dyDescent="0.3">
      <c r="A179" s="141"/>
      <c r="B179" s="150" t="s">
        <v>7</v>
      </c>
      <c r="C179" s="151">
        <f>'1970'!G28/100</f>
        <v>0.12727272727272726</v>
      </c>
      <c r="D179" s="151">
        <f>'1975'!G69/100</f>
        <v>0.32978723404255317</v>
      </c>
      <c r="E179" s="151">
        <f>'1979'!G69/100</f>
        <v>0.34857142857142853</v>
      </c>
      <c r="F179" s="151">
        <f>'1984'!G69/100</f>
        <v>0.28497409326424872</v>
      </c>
      <c r="G179" s="151">
        <f>'1989'!D69/100</f>
        <v>0.27027027027027029</v>
      </c>
      <c r="H179" s="151">
        <f>'1994'!G69/100</f>
        <v>0.37106918238993714</v>
      </c>
      <c r="I179" s="151">
        <f>'1999'!C28/100</f>
        <v>0.22560975609756098</v>
      </c>
      <c r="J179" s="151">
        <f>'2004'!K26</f>
        <v>0.18820000000000001</v>
      </c>
      <c r="K179" s="151">
        <f>'2009'!K26</f>
        <v>0.22500000000000001</v>
      </c>
      <c r="L179" s="151">
        <f>'2014'!L26</f>
        <v>0.24657534246575341</v>
      </c>
      <c r="M179" s="152">
        <f>'2020'!L24</f>
        <v>0.12962962962962962</v>
      </c>
      <c r="N179" s="141"/>
    </row>
    <row r="180" spans="1:14" x14ac:dyDescent="0.3">
      <c r="A180" s="141"/>
      <c r="B180" s="150" t="s">
        <v>60</v>
      </c>
      <c r="C180" s="151"/>
      <c r="D180" s="151">
        <v>0</v>
      </c>
      <c r="E180" s="151">
        <f>'1979'!H69/100</f>
        <v>2.2857142857142857E-2</v>
      </c>
      <c r="F180" s="151">
        <v>0</v>
      </c>
      <c r="G180" s="151">
        <f>'1989'!F69/100</f>
        <v>4.8648648648648651E-2</v>
      </c>
      <c r="H180" s="151">
        <f>'1994'!I69/100</f>
        <v>9.4339622641509441E-2</v>
      </c>
      <c r="I180" s="151">
        <f>'1999'!F28/100</f>
        <v>0.1951219512195122</v>
      </c>
      <c r="J180" s="151">
        <f>'2004'!N26</f>
        <v>0.17649999999999999</v>
      </c>
      <c r="K180" s="151">
        <f>'2009'!N26</f>
        <v>0.1188</v>
      </c>
      <c r="L180" s="151">
        <f>'2014'!O26</f>
        <v>4.7945205479452052E-2</v>
      </c>
      <c r="M180" s="152">
        <f>'2020'!O24</f>
        <v>3.7037037037037035E-2</v>
      </c>
      <c r="N180" s="141"/>
    </row>
    <row r="181" spans="1:14" x14ac:dyDescent="0.3">
      <c r="A181" s="141"/>
      <c r="B181" s="150" t="s">
        <v>65</v>
      </c>
      <c r="C181" s="151"/>
      <c r="D181" s="151"/>
      <c r="E181" s="151">
        <v>0</v>
      </c>
      <c r="F181" s="151">
        <f>'1984'!H69/100</f>
        <v>9.3264248704663211E-2</v>
      </c>
      <c r="G181" s="151">
        <f>'1989'!E69/100</f>
        <v>3.2432432432432434E-2</v>
      </c>
      <c r="H181" s="151">
        <f>'1994'!H69/100</f>
        <v>8.8050314465408799E-2</v>
      </c>
      <c r="I181" s="151">
        <f>'1999'!E28/100</f>
        <v>2.4390243902439025E-2</v>
      </c>
      <c r="J181" s="151">
        <f>'2004'!Q26</f>
        <v>4.1200000000000001E-2</v>
      </c>
      <c r="K181" s="151">
        <f>'2009'!Q26</f>
        <v>7.4999999999999997E-2</v>
      </c>
      <c r="L181" s="151">
        <f>'2014'!R26</f>
        <v>6.1643835616438353E-2</v>
      </c>
      <c r="M181" s="152">
        <f>'2020'!R24</f>
        <v>6.7901234567901231E-2</v>
      </c>
      <c r="N181" s="141"/>
    </row>
    <row r="182" spans="1:14" x14ac:dyDescent="0.3">
      <c r="A182" s="141"/>
      <c r="B182" s="153" t="s">
        <v>8</v>
      </c>
      <c r="C182" s="154">
        <f>'1970'!H28/100</f>
        <v>0.6</v>
      </c>
      <c r="D182" s="154">
        <v>0</v>
      </c>
      <c r="E182" s="154"/>
      <c r="F182" s="154"/>
      <c r="G182" s="154"/>
      <c r="H182" s="154"/>
      <c r="I182" s="154"/>
      <c r="J182" s="154"/>
      <c r="K182" s="154"/>
      <c r="L182" s="154"/>
      <c r="M182" s="155"/>
      <c r="N182" s="141"/>
    </row>
    <row r="183" spans="1:14" x14ac:dyDescent="0.3">
      <c r="A183" s="141"/>
      <c r="B183" s="141"/>
      <c r="C183" s="141"/>
      <c r="D183" s="141"/>
      <c r="E183" s="141"/>
      <c r="F183" s="141"/>
      <c r="G183" s="141"/>
      <c r="H183" s="141"/>
      <c r="I183" s="141"/>
      <c r="J183" s="141"/>
      <c r="K183" s="141"/>
      <c r="L183" s="141"/>
      <c r="M183" s="141"/>
      <c r="N183" s="141"/>
    </row>
    <row r="184" spans="1:14" x14ac:dyDescent="0.3">
      <c r="A184" s="141"/>
      <c r="B184" s="141"/>
      <c r="C184" s="141"/>
      <c r="D184" s="141"/>
      <c r="E184" s="141"/>
      <c r="F184" s="141"/>
      <c r="G184" s="141"/>
      <c r="H184" s="141"/>
      <c r="I184" s="141"/>
      <c r="J184" s="141"/>
      <c r="K184" s="141"/>
      <c r="L184" s="141"/>
      <c r="M184" s="141"/>
      <c r="N184" s="141"/>
    </row>
    <row r="185" spans="1:14" x14ac:dyDescent="0.3">
      <c r="A185" s="141"/>
      <c r="B185" s="141"/>
      <c r="C185" s="141"/>
      <c r="D185" s="141"/>
      <c r="E185" s="141"/>
      <c r="F185" s="141"/>
      <c r="G185" s="141"/>
      <c r="H185" s="141"/>
      <c r="I185" s="141"/>
      <c r="J185" s="141"/>
      <c r="K185" s="141"/>
      <c r="L185" s="141"/>
      <c r="M185" s="141"/>
      <c r="N185" s="141"/>
    </row>
    <row r="186" spans="1:14" x14ac:dyDescent="0.3">
      <c r="A186" s="141"/>
      <c r="B186" s="141"/>
      <c r="C186" s="141"/>
      <c r="D186" s="141"/>
      <c r="E186" s="141"/>
      <c r="F186" s="141"/>
      <c r="G186" s="141"/>
      <c r="H186" s="141"/>
      <c r="I186" s="141"/>
      <c r="J186" s="141"/>
      <c r="K186" s="141"/>
      <c r="L186" s="141"/>
      <c r="M186" s="141"/>
      <c r="N186" s="141"/>
    </row>
    <row r="187" spans="1:14" x14ac:dyDescent="0.3">
      <c r="A187" s="141"/>
      <c r="B187" s="141"/>
      <c r="C187" s="141"/>
      <c r="D187" s="141"/>
      <c r="E187" s="141"/>
      <c r="F187" s="141"/>
      <c r="G187" s="141"/>
      <c r="H187" s="141"/>
      <c r="I187" s="141"/>
      <c r="J187" s="141"/>
      <c r="K187" s="141"/>
      <c r="L187" s="141"/>
      <c r="M187" s="141"/>
      <c r="N187" s="141"/>
    </row>
    <row r="188" spans="1:14" x14ac:dyDescent="0.3">
      <c r="A188" s="141"/>
      <c r="B188" s="141"/>
      <c r="C188" s="141"/>
      <c r="D188" s="141"/>
      <c r="E188" s="141"/>
      <c r="F188" s="141"/>
      <c r="G188" s="141"/>
      <c r="H188" s="141"/>
      <c r="I188" s="141"/>
      <c r="J188" s="141"/>
      <c r="K188" s="141"/>
      <c r="L188" s="141"/>
      <c r="M188" s="141"/>
      <c r="N188" s="141"/>
    </row>
    <row r="189" spans="1:14" x14ac:dyDescent="0.3">
      <c r="A189" s="141"/>
      <c r="B189" s="141"/>
      <c r="C189" s="141"/>
      <c r="D189" s="141"/>
      <c r="E189" s="141"/>
      <c r="F189" s="141"/>
      <c r="G189" s="141"/>
      <c r="H189" s="141"/>
      <c r="I189" s="141"/>
      <c r="J189" s="141"/>
      <c r="K189" s="141"/>
      <c r="L189" s="141"/>
      <c r="M189" s="141"/>
      <c r="N189" s="141"/>
    </row>
    <row r="190" spans="1:14" x14ac:dyDescent="0.3">
      <c r="A190" s="141"/>
      <c r="B190" s="141"/>
      <c r="C190" s="141"/>
      <c r="D190" s="141"/>
      <c r="E190" s="141"/>
      <c r="F190" s="141"/>
      <c r="G190" s="141"/>
      <c r="H190" s="141"/>
      <c r="I190" s="141"/>
      <c r="J190" s="141"/>
      <c r="K190" s="141"/>
      <c r="L190" s="141"/>
      <c r="M190" s="141"/>
      <c r="N190" s="141"/>
    </row>
    <row r="191" spans="1:14" x14ac:dyDescent="0.3">
      <c r="A191" s="141"/>
      <c r="B191" s="141"/>
      <c r="C191" s="141"/>
      <c r="D191" s="141"/>
      <c r="E191" s="141"/>
      <c r="F191" s="141"/>
      <c r="G191" s="141"/>
      <c r="H191" s="141"/>
      <c r="I191" s="141"/>
      <c r="J191" s="141"/>
      <c r="K191" s="141"/>
      <c r="L191" s="141"/>
      <c r="M191" s="141"/>
      <c r="N191" s="141"/>
    </row>
    <row r="192" spans="1:14" x14ac:dyDescent="0.3">
      <c r="A192" s="141"/>
      <c r="B192" s="141"/>
      <c r="C192" s="141"/>
      <c r="D192" s="141"/>
      <c r="E192" s="141"/>
      <c r="F192" s="141"/>
      <c r="G192" s="141"/>
      <c r="H192" s="141"/>
      <c r="I192" s="141"/>
      <c r="J192" s="141"/>
      <c r="K192" s="141"/>
      <c r="L192" s="141"/>
      <c r="M192" s="141"/>
      <c r="N192" s="141"/>
    </row>
    <row r="193" spans="1:14" x14ac:dyDescent="0.3">
      <c r="A193" s="141"/>
      <c r="B193" s="141"/>
      <c r="C193" s="141"/>
      <c r="D193" s="141"/>
      <c r="E193" s="141"/>
      <c r="F193" s="141"/>
      <c r="G193" s="141"/>
      <c r="H193" s="141"/>
      <c r="I193" s="141"/>
      <c r="J193" s="141"/>
      <c r="K193" s="141"/>
      <c r="L193" s="141"/>
      <c r="M193" s="141"/>
      <c r="N193" s="141"/>
    </row>
    <row r="194" spans="1:14" x14ac:dyDescent="0.3">
      <c r="A194" s="141"/>
      <c r="B194" s="141"/>
      <c r="C194" s="141"/>
      <c r="D194" s="141"/>
      <c r="E194" s="141"/>
      <c r="F194" s="141"/>
      <c r="G194" s="141"/>
      <c r="H194" s="141"/>
      <c r="I194" s="141"/>
      <c r="J194" s="141"/>
      <c r="K194" s="141"/>
      <c r="L194" s="141"/>
      <c r="M194" s="141"/>
      <c r="N194" s="141"/>
    </row>
    <row r="195" spans="1:14" x14ac:dyDescent="0.3">
      <c r="A195" s="141"/>
      <c r="B195" s="141"/>
      <c r="C195" s="141"/>
      <c r="D195" s="141"/>
      <c r="E195" s="141"/>
      <c r="F195" s="141"/>
      <c r="G195" s="141"/>
      <c r="H195" s="141"/>
      <c r="I195" s="141"/>
      <c r="J195" s="141"/>
      <c r="K195" s="141"/>
      <c r="L195" s="141"/>
      <c r="M195" s="141"/>
      <c r="N195" s="141"/>
    </row>
    <row r="196" spans="1:14" x14ac:dyDescent="0.3">
      <c r="A196" s="141"/>
      <c r="B196" s="141"/>
      <c r="C196" s="141"/>
      <c r="D196" s="141"/>
      <c r="E196" s="141"/>
      <c r="F196" s="141"/>
      <c r="G196" s="141"/>
      <c r="H196" s="141"/>
      <c r="I196" s="141"/>
      <c r="J196" s="141"/>
      <c r="K196" s="141"/>
      <c r="L196" s="141"/>
      <c r="M196" s="141"/>
      <c r="N196" s="141"/>
    </row>
    <row r="197" spans="1:14" x14ac:dyDescent="0.3">
      <c r="A197" s="141"/>
      <c r="B197" s="141"/>
      <c r="C197" s="141"/>
      <c r="D197" s="141"/>
      <c r="E197" s="141"/>
      <c r="F197" s="141"/>
      <c r="G197" s="141"/>
      <c r="H197" s="141"/>
      <c r="I197" s="141"/>
      <c r="J197" s="141"/>
      <c r="K197" s="141"/>
      <c r="L197" s="141"/>
      <c r="M197" s="141"/>
      <c r="N197" s="141"/>
    </row>
    <row r="198" spans="1:14" x14ac:dyDescent="0.3">
      <c r="A198" s="141"/>
      <c r="B198" s="141"/>
      <c r="C198" s="141"/>
      <c r="D198" s="141"/>
      <c r="E198" s="141"/>
      <c r="F198" s="141"/>
      <c r="G198" s="141"/>
      <c r="H198" s="141"/>
      <c r="I198" s="141"/>
      <c r="J198" s="141"/>
      <c r="K198" s="141"/>
      <c r="L198" s="141"/>
      <c r="M198" s="141"/>
      <c r="N198" s="141"/>
    </row>
    <row r="199" spans="1:14" x14ac:dyDescent="0.3">
      <c r="A199" s="141"/>
      <c r="B199" s="141"/>
      <c r="C199" s="141"/>
      <c r="D199" s="141"/>
      <c r="E199" s="141"/>
      <c r="F199" s="141"/>
      <c r="G199" s="141"/>
      <c r="H199" s="141"/>
      <c r="I199" s="141"/>
      <c r="J199" s="141"/>
      <c r="K199" s="141"/>
      <c r="L199" s="141"/>
      <c r="M199" s="141"/>
      <c r="N199" s="141"/>
    </row>
    <row r="200" spans="1:14" x14ac:dyDescent="0.3">
      <c r="A200" s="141"/>
      <c r="B200" s="141"/>
      <c r="C200" s="141"/>
      <c r="D200" s="141"/>
      <c r="E200" s="141"/>
      <c r="F200" s="141"/>
      <c r="G200" s="141"/>
      <c r="H200" s="141"/>
      <c r="I200" s="141"/>
      <c r="J200" s="141"/>
      <c r="K200" s="141"/>
      <c r="L200" s="141"/>
      <c r="M200" s="141"/>
      <c r="N200" s="141"/>
    </row>
    <row r="201" spans="1:14" ht="30" customHeight="1" x14ac:dyDescent="0.3">
      <c r="A201" s="141"/>
      <c r="B201" s="143" t="str">
        <f>CONCATENATE($O$1,"Rothe")</f>
        <v>Entwicklung 1970 - 2020 in Rothe</v>
      </c>
      <c r="C201" s="143"/>
      <c r="D201" s="143"/>
      <c r="E201" s="143"/>
      <c r="F201" s="141"/>
      <c r="G201" s="141"/>
      <c r="H201" s="141"/>
      <c r="I201" s="141"/>
      <c r="J201" s="141"/>
      <c r="K201" s="141"/>
      <c r="L201" s="141"/>
      <c r="M201" s="141"/>
      <c r="N201" s="141"/>
    </row>
    <row r="202" spans="1:14" ht="13.5" thickBot="1" x14ac:dyDescent="0.35">
      <c r="A202" s="141"/>
      <c r="B202" s="147"/>
      <c r="C202" s="148">
        <v>1970</v>
      </c>
      <c r="D202" s="148">
        <v>1975</v>
      </c>
      <c r="E202" s="148">
        <v>1979</v>
      </c>
      <c r="F202" s="148">
        <v>1984</v>
      </c>
      <c r="G202" s="148">
        <v>1989</v>
      </c>
      <c r="H202" s="148">
        <v>1994</v>
      </c>
      <c r="I202" s="148">
        <v>1999</v>
      </c>
      <c r="J202" s="148">
        <v>2004</v>
      </c>
      <c r="K202" s="148">
        <v>2009</v>
      </c>
      <c r="L202" s="148">
        <v>2014</v>
      </c>
      <c r="M202" s="149">
        <v>2020</v>
      </c>
      <c r="N202" s="141"/>
    </row>
    <row r="203" spans="1:14" ht="13.5" thickTop="1" x14ac:dyDescent="0.3">
      <c r="A203" s="141"/>
      <c r="B203" s="150" t="s">
        <v>6</v>
      </c>
      <c r="C203" s="151">
        <f>'1970'!F29/100</f>
        <v>0.88659793814432986</v>
      </c>
      <c r="D203" s="151">
        <f>'1975'!F65/100</f>
        <v>0.80740740740740746</v>
      </c>
      <c r="E203" s="151">
        <f>'1979'!F65/100</f>
        <v>0.85964912280701755</v>
      </c>
      <c r="F203" s="151">
        <f>'1984'!F65/100</f>
        <v>0.8421052631578948</v>
      </c>
      <c r="G203" s="151">
        <f>'1989'!C65/100</f>
        <v>0.7767857142857143</v>
      </c>
      <c r="H203" s="151">
        <f>'1994'!F65/100</f>
        <v>0.76724137931034475</v>
      </c>
      <c r="I203" s="151">
        <f>'1999'!D29/100</f>
        <v>0.71153846153846156</v>
      </c>
      <c r="J203" s="151">
        <f>'2004'!H23</f>
        <v>0.84260000000000002</v>
      </c>
      <c r="K203" s="151">
        <f>'2009'!H23</f>
        <v>0.73329999999999995</v>
      </c>
      <c r="L203" s="151">
        <f>'2014'!I23</f>
        <v>0.64</v>
      </c>
      <c r="M203" s="152">
        <f>'2020'!I21</f>
        <v>0.69565217391304346</v>
      </c>
      <c r="N203" s="141"/>
    </row>
    <row r="204" spans="1:14" x14ac:dyDescent="0.3">
      <c r="A204" s="141"/>
      <c r="B204" s="150" t="s">
        <v>7</v>
      </c>
      <c r="C204" s="151">
        <f>'1970'!G29/100</f>
        <v>8.2474226804123696E-2</v>
      </c>
      <c r="D204" s="151">
        <f>'1975'!G65/100</f>
        <v>0.19259259259259259</v>
      </c>
      <c r="E204" s="151">
        <f>'1979'!G65/100</f>
        <v>0.12280701754385966</v>
      </c>
      <c r="F204" s="151">
        <f>'1984'!G65/100</f>
        <v>0.14035087719298245</v>
      </c>
      <c r="G204" s="151">
        <f>'1989'!D65/100</f>
        <v>0.10714285714285714</v>
      </c>
      <c r="H204" s="151">
        <f>'1994'!G65/100</f>
        <v>0.17241379310344829</v>
      </c>
      <c r="I204" s="151">
        <f>'1999'!C29/100</f>
        <v>0.16346153846153846</v>
      </c>
      <c r="J204" s="151">
        <f>'2004'!K23</f>
        <v>7.4099999999999999E-2</v>
      </c>
      <c r="K204" s="151">
        <f>'2009'!K23</f>
        <v>9.5200000000000007E-2</v>
      </c>
      <c r="L204" s="151">
        <f>'2014'!L23</f>
        <v>0.28000000000000003</v>
      </c>
      <c r="M204" s="152">
        <f>'2020'!L21</f>
        <v>0.14130434782608695</v>
      </c>
      <c r="N204" s="141"/>
    </row>
    <row r="205" spans="1:14" x14ac:dyDescent="0.3">
      <c r="A205" s="141"/>
      <c r="B205" s="150" t="s">
        <v>60</v>
      </c>
      <c r="C205" s="151"/>
      <c r="D205" s="151">
        <v>0</v>
      </c>
      <c r="E205" s="151">
        <f>'1979'!H65/100</f>
        <v>1.7543859649122806E-2</v>
      </c>
      <c r="F205" s="151">
        <v>0</v>
      </c>
      <c r="G205" s="151">
        <f>'1989'!F65/100</f>
        <v>9.8214285714285712E-2</v>
      </c>
      <c r="H205" s="151">
        <f>'1994'!I65/100</f>
        <v>3.4482758620689655E-2</v>
      </c>
      <c r="I205" s="151">
        <f>'1999'!F29/100</f>
        <v>9.6153846153846145E-2</v>
      </c>
      <c r="J205" s="151">
        <f>'2004'!N23</f>
        <v>4.6300000000000001E-2</v>
      </c>
      <c r="K205" s="151">
        <f>'2009'!N23</f>
        <v>0.12379999999999999</v>
      </c>
      <c r="L205" s="151">
        <f>'2014'!O23</f>
        <v>7.0000000000000007E-2</v>
      </c>
      <c r="M205" s="152">
        <f>'2020'!O21</f>
        <v>5.434782608695652E-2</v>
      </c>
      <c r="N205" s="141"/>
    </row>
    <row r="206" spans="1:14" x14ac:dyDescent="0.3">
      <c r="A206" s="141"/>
      <c r="B206" s="150" t="s">
        <v>65</v>
      </c>
      <c r="C206" s="151"/>
      <c r="D206" s="151"/>
      <c r="E206" s="151">
        <v>0</v>
      </c>
      <c r="F206" s="151">
        <f>'1984'!H65/100</f>
        <v>1.7543859649122806E-2</v>
      </c>
      <c r="G206" s="151">
        <f>'1989'!E65/100</f>
        <v>1.785714285714286E-2</v>
      </c>
      <c r="H206" s="151">
        <f>'1994'!H65/100</f>
        <v>2.5862068965517241E-2</v>
      </c>
      <c r="I206" s="151">
        <f>'1999'!E29/100</f>
        <v>2.8846153846153844E-2</v>
      </c>
      <c r="J206" s="151">
        <f>'2004'!Q23</f>
        <v>3.7000000000000005E-2</v>
      </c>
      <c r="K206" s="151">
        <f>'2009'!Q23</f>
        <v>4.7600000000000003E-2</v>
      </c>
      <c r="L206" s="151">
        <f>'2014'!R23</f>
        <v>0.01</v>
      </c>
      <c r="M206" s="152">
        <f>'2020'!R21</f>
        <v>0.10869565217391304</v>
      </c>
      <c r="N206" s="141"/>
    </row>
    <row r="207" spans="1:14" x14ac:dyDescent="0.3">
      <c r="A207" s="141"/>
      <c r="B207" s="153" t="s">
        <v>8</v>
      </c>
      <c r="C207" s="154">
        <f>'1970'!H29/100</f>
        <v>3.0927835051546393E-2</v>
      </c>
      <c r="D207" s="154">
        <v>0</v>
      </c>
      <c r="E207" s="154"/>
      <c r="F207" s="154"/>
      <c r="G207" s="154"/>
      <c r="H207" s="154"/>
      <c r="I207" s="154"/>
      <c r="J207" s="154"/>
      <c r="K207" s="154"/>
      <c r="L207" s="154"/>
      <c r="M207" s="155"/>
      <c r="N207" s="141"/>
    </row>
    <row r="208" spans="1:14" x14ac:dyDescent="0.3">
      <c r="A208" s="141"/>
      <c r="B208" s="141"/>
      <c r="C208" s="141"/>
      <c r="D208" s="141"/>
      <c r="E208" s="141"/>
      <c r="F208" s="141"/>
      <c r="G208" s="141"/>
      <c r="H208" s="141"/>
      <c r="I208" s="141"/>
      <c r="J208" s="141"/>
      <c r="K208" s="141"/>
      <c r="L208" s="141"/>
      <c r="M208" s="141"/>
      <c r="N208" s="141"/>
    </row>
    <row r="209" spans="1:14" x14ac:dyDescent="0.3">
      <c r="A209" s="141"/>
      <c r="B209" s="141"/>
      <c r="C209" s="141"/>
      <c r="D209" s="141"/>
      <c r="E209" s="141"/>
      <c r="F209" s="141"/>
      <c r="G209" s="141"/>
      <c r="H209" s="141"/>
      <c r="I209" s="141"/>
      <c r="J209" s="141"/>
      <c r="K209" s="141"/>
      <c r="L209" s="141"/>
      <c r="M209" s="141"/>
      <c r="N209" s="141"/>
    </row>
    <row r="210" spans="1:14" x14ac:dyDescent="0.3">
      <c r="A210" s="141"/>
      <c r="B210" s="141"/>
      <c r="C210" s="141"/>
      <c r="D210" s="141"/>
      <c r="E210" s="141"/>
      <c r="F210" s="141"/>
      <c r="G210" s="141"/>
      <c r="H210" s="141"/>
      <c r="I210" s="141"/>
      <c r="J210" s="141"/>
      <c r="K210" s="141"/>
      <c r="L210" s="141"/>
      <c r="M210" s="141"/>
      <c r="N210" s="141"/>
    </row>
    <row r="211" spans="1:14" x14ac:dyDescent="0.3">
      <c r="A211" s="141"/>
      <c r="B211" s="141"/>
      <c r="C211" s="141"/>
      <c r="D211" s="141"/>
      <c r="E211" s="141"/>
      <c r="F211" s="141"/>
      <c r="G211" s="141"/>
      <c r="H211" s="141"/>
      <c r="I211" s="141"/>
      <c r="J211" s="141"/>
      <c r="K211" s="141"/>
      <c r="L211" s="141"/>
      <c r="M211" s="141"/>
      <c r="N211" s="141"/>
    </row>
    <row r="212" spans="1:14" x14ac:dyDescent="0.3">
      <c r="A212" s="141"/>
      <c r="B212" s="141"/>
      <c r="C212" s="141"/>
      <c r="D212" s="141"/>
      <c r="E212" s="141"/>
      <c r="F212" s="141"/>
      <c r="G212" s="141"/>
      <c r="H212" s="141"/>
      <c r="I212" s="141"/>
      <c r="J212" s="141"/>
      <c r="K212" s="141"/>
      <c r="L212" s="141"/>
      <c r="M212" s="141"/>
      <c r="N212" s="141"/>
    </row>
    <row r="213" spans="1:14" x14ac:dyDescent="0.3">
      <c r="A213" s="141"/>
      <c r="B213" s="141"/>
      <c r="C213" s="141"/>
      <c r="D213" s="141"/>
      <c r="E213" s="141"/>
      <c r="F213" s="141"/>
      <c r="G213" s="141"/>
      <c r="H213" s="141"/>
      <c r="I213" s="141"/>
      <c r="J213" s="141"/>
      <c r="K213" s="141"/>
      <c r="L213" s="141"/>
      <c r="M213" s="141"/>
      <c r="N213" s="141"/>
    </row>
    <row r="214" spans="1:14" x14ac:dyDescent="0.3">
      <c r="A214" s="141"/>
      <c r="B214" s="141"/>
      <c r="C214" s="141"/>
      <c r="D214" s="141"/>
      <c r="E214" s="141"/>
      <c r="F214" s="141"/>
      <c r="G214" s="141"/>
      <c r="H214" s="141"/>
      <c r="I214" s="141"/>
      <c r="J214" s="141"/>
      <c r="K214" s="141"/>
      <c r="L214" s="141"/>
      <c r="M214" s="141"/>
      <c r="N214" s="141"/>
    </row>
    <row r="215" spans="1:14" x14ac:dyDescent="0.3">
      <c r="A215" s="141"/>
      <c r="B215" s="141"/>
      <c r="C215" s="141"/>
      <c r="D215" s="141"/>
      <c r="E215" s="141"/>
      <c r="F215" s="141"/>
      <c r="G215" s="141"/>
      <c r="H215" s="141"/>
      <c r="I215" s="141"/>
      <c r="J215" s="141"/>
      <c r="K215" s="141"/>
      <c r="L215" s="141"/>
      <c r="M215" s="141"/>
      <c r="N215" s="141"/>
    </row>
    <row r="216" spans="1:14" x14ac:dyDescent="0.3">
      <c r="A216" s="141"/>
      <c r="B216" s="141"/>
      <c r="C216" s="141"/>
      <c r="D216" s="141"/>
      <c r="E216" s="141"/>
      <c r="F216" s="141"/>
      <c r="G216" s="141"/>
      <c r="H216" s="141"/>
      <c r="I216" s="141"/>
      <c r="J216" s="141"/>
      <c r="K216" s="141"/>
      <c r="L216" s="141"/>
      <c r="M216" s="141"/>
      <c r="N216" s="141"/>
    </row>
    <row r="217" spans="1:14" x14ac:dyDescent="0.3">
      <c r="A217" s="141"/>
      <c r="B217" s="141"/>
      <c r="C217" s="141"/>
      <c r="D217" s="141"/>
      <c r="E217" s="141"/>
      <c r="F217" s="141"/>
      <c r="G217" s="141"/>
      <c r="H217" s="141"/>
      <c r="I217" s="141"/>
      <c r="J217" s="141"/>
      <c r="K217" s="141"/>
      <c r="L217" s="141"/>
      <c r="M217" s="141"/>
      <c r="N217" s="141"/>
    </row>
    <row r="218" spans="1:14" x14ac:dyDescent="0.3">
      <c r="A218" s="141"/>
      <c r="B218" s="141"/>
      <c r="C218" s="141"/>
      <c r="D218" s="141"/>
      <c r="E218" s="141"/>
      <c r="F218" s="141"/>
      <c r="G218" s="141"/>
      <c r="H218" s="141"/>
      <c r="I218" s="141"/>
      <c r="J218" s="141"/>
      <c r="K218" s="141"/>
      <c r="L218" s="141"/>
      <c r="M218" s="141"/>
      <c r="N218" s="141"/>
    </row>
    <row r="219" spans="1:14" x14ac:dyDescent="0.3">
      <c r="A219" s="141"/>
      <c r="B219" s="141"/>
      <c r="C219" s="141"/>
      <c r="D219" s="141"/>
      <c r="E219" s="141"/>
      <c r="F219" s="141"/>
      <c r="G219" s="141"/>
      <c r="H219" s="141"/>
      <c r="I219" s="141"/>
      <c r="J219" s="141"/>
      <c r="K219" s="141"/>
      <c r="L219" s="141"/>
      <c r="M219" s="141"/>
      <c r="N219" s="141"/>
    </row>
    <row r="220" spans="1:14" x14ac:dyDescent="0.3">
      <c r="A220" s="141"/>
      <c r="B220" s="141"/>
      <c r="C220" s="141"/>
      <c r="D220" s="141"/>
      <c r="E220" s="141"/>
      <c r="F220" s="141"/>
      <c r="G220" s="141"/>
      <c r="H220" s="141"/>
      <c r="I220" s="141"/>
      <c r="J220" s="141"/>
      <c r="K220" s="141"/>
      <c r="L220" s="141"/>
      <c r="M220" s="141"/>
      <c r="N220" s="141"/>
    </row>
    <row r="221" spans="1:14" x14ac:dyDescent="0.3">
      <c r="A221" s="141"/>
      <c r="B221" s="141"/>
      <c r="C221" s="141"/>
      <c r="D221" s="141"/>
      <c r="E221" s="141"/>
      <c r="F221" s="141"/>
      <c r="G221" s="141"/>
      <c r="H221" s="141"/>
      <c r="I221" s="141"/>
      <c r="J221" s="141"/>
      <c r="K221" s="141"/>
      <c r="L221" s="141"/>
      <c r="M221" s="141"/>
      <c r="N221" s="141"/>
    </row>
    <row r="222" spans="1:14" x14ac:dyDescent="0.3">
      <c r="A222" s="141"/>
      <c r="B222" s="141"/>
      <c r="C222" s="141"/>
      <c r="D222" s="141"/>
      <c r="E222" s="141"/>
      <c r="F222" s="141"/>
      <c r="G222" s="141"/>
      <c r="H222" s="141"/>
      <c r="I222" s="141"/>
      <c r="J222" s="141"/>
      <c r="K222" s="141"/>
      <c r="L222" s="141"/>
      <c r="M222" s="141"/>
      <c r="N222" s="141"/>
    </row>
    <row r="223" spans="1:14" x14ac:dyDescent="0.3">
      <c r="A223" s="141"/>
      <c r="B223" s="141"/>
      <c r="C223" s="141"/>
      <c r="D223" s="141"/>
      <c r="E223" s="141"/>
      <c r="F223" s="141"/>
      <c r="G223" s="141"/>
      <c r="H223" s="141"/>
      <c r="I223" s="141"/>
      <c r="J223" s="141"/>
      <c r="K223" s="141"/>
      <c r="L223" s="141"/>
      <c r="M223" s="141"/>
      <c r="N223" s="141"/>
    </row>
    <row r="224" spans="1:14" x14ac:dyDescent="0.3">
      <c r="A224" s="141"/>
      <c r="B224" s="141"/>
      <c r="C224" s="141"/>
      <c r="D224" s="141"/>
      <c r="E224" s="141"/>
      <c r="F224" s="141"/>
      <c r="G224" s="141"/>
      <c r="H224" s="141"/>
      <c r="I224" s="141"/>
      <c r="J224" s="141"/>
      <c r="K224" s="141"/>
      <c r="L224" s="141"/>
      <c r="M224" s="141"/>
      <c r="N224" s="141"/>
    </row>
    <row r="225" spans="1:14" x14ac:dyDescent="0.3">
      <c r="A225" s="141"/>
      <c r="B225" s="141"/>
      <c r="C225" s="141"/>
      <c r="D225" s="141"/>
      <c r="E225" s="141"/>
      <c r="F225" s="141"/>
      <c r="G225" s="141"/>
      <c r="H225" s="141"/>
      <c r="I225" s="141"/>
      <c r="J225" s="141"/>
      <c r="K225" s="141"/>
      <c r="L225" s="141"/>
      <c r="M225" s="141"/>
      <c r="N225" s="141"/>
    </row>
    <row r="226" spans="1:14" ht="30" customHeight="1" x14ac:dyDescent="0.3">
      <c r="A226" s="141"/>
      <c r="B226" s="143" t="str">
        <f>CONCATENATE($O$1,"Tietelsen")</f>
        <v>Entwicklung 1970 - 2020 in Tietelsen</v>
      </c>
      <c r="C226" s="143"/>
      <c r="D226" s="143"/>
      <c r="E226" s="143"/>
      <c r="F226" s="141"/>
      <c r="G226" s="141"/>
      <c r="H226" s="141"/>
      <c r="I226" s="141"/>
      <c r="J226" s="141"/>
      <c r="K226" s="141"/>
      <c r="L226" s="141"/>
      <c r="M226" s="141"/>
      <c r="N226" s="141"/>
    </row>
    <row r="227" spans="1:14" ht="13.5" thickBot="1" x14ac:dyDescent="0.35">
      <c r="A227" s="141"/>
      <c r="B227" s="147"/>
      <c r="C227" s="148">
        <v>1970</v>
      </c>
      <c r="D227" s="148">
        <v>1975</v>
      </c>
      <c r="E227" s="148">
        <v>1979</v>
      </c>
      <c r="F227" s="148">
        <v>1984</v>
      </c>
      <c r="G227" s="148">
        <v>1989</v>
      </c>
      <c r="H227" s="148">
        <v>1994</v>
      </c>
      <c r="I227" s="148">
        <v>1999</v>
      </c>
      <c r="J227" s="148">
        <v>2004</v>
      </c>
      <c r="K227" s="148">
        <v>2009</v>
      </c>
      <c r="L227" s="148">
        <v>2014</v>
      </c>
      <c r="M227" s="149">
        <v>2020</v>
      </c>
      <c r="N227" s="141"/>
    </row>
    <row r="228" spans="1:14" ht="13.5" thickTop="1" x14ac:dyDescent="0.3">
      <c r="A228" s="141"/>
      <c r="B228" s="150" t="s">
        <v>6</v>
      </c>
      <c r="C228" s="151">
        <f>'1970'!F30/100</f>
        <v>0.70238095238095244</v>
      </c>
      <c r="D228" s="151">
        <f>'1975'!F66/100</f>
        <v>0.78888888888888886</v>
      </c>
      <c r="E228" s="151">
        <f>'1979'!F66/100</f>
        <v>0.76836158192090398</v>
      </c>
      <c r="F228" s="151">
        <f>'1984'!F66/100</f>
        <v>0.73913043478260876</v>
      </c>
      <c r="G228" s="151">
        <f>'1989'!C66/100</f>
        <v>0.74857142857142867</v>
      </c>
      <c r="H228" s="151">
        <f>'1994'!F66/100</f>
        <v>0.70930232558139539</v>
      </c>
      <c r="I228" s="151">
        <f>'1999'!D30/100</f>
        <v>0.66013071895424846</v>
      </c>
      <c r="J228" s="151">
        <f>'2004'!H24</f>
        <v>0.7712</v>
      </c>
      <c r="K228" s="151">
        <f>'2009'!H24</f>
        <v>0.73119999999999996</v>
      </c>
      <c r="L228" s="151">
        <f>'2014'!I24</f>
        <v>0.77235772357723576</v>
      </c>
      <c r="M228" s="152">
        <f>'2020'!I22</f>
        <v>0.68888888888888888</v>
      </c>
      <c r="N228" s="141"/>
    </row>
    <row r="229" spans="1:14" x14ac:dyDescent="0.3">
      <c r="A229" s="141"/>
      <c r="B229" s="150" t="s">
        <v>7</v>
      </c>
      <c r="C229" s="151">
        <f>'1970'!G30/100</f>
        <v>0.27380952380952378</v>
      </c>
      <c r="D229" s="151">
        <f>'1975'!G66/100</f>
        <v>0.21111111111111111</v>
      </c>
      <c r="E229" s="151">
        <f>'1979'!G66/100</f>
        <v>0.20338983050847456</v>
      </c>
      <c r="F229" s="151">
        <f>'1984'!G66/100</f>
        <v>0.21118012422360249</v>
      </c>
      <c r="G229" s="151">
        <f>'1989'!D66/100</f>
        <v>0.15428571428571428</v>
      </c>
      <c r="H229" s="151">
        <f>'1994'!G66/100</f>
        <v>0.23255813953488372</v>
      </c>
      <c r="I229" s="151">
        <f>'1999'!C30/100</f>
        <v>0.25490196078431371</v>
      </c>
      <c r="J229" s="151">
        <f>'2004'!K24</f>
        <v>0.16339999999999999</v>
      </c>
      <c r="K229" s="151">
        <f>'2009'!K24</f>
        <v>9.3799999999999994E-2</v>
      </c>
      <c r="L229" s="151">
        <f>'2014'!L24</f>
        <v>0.10569105691056911</v>
      </c>
      <c r="M229" s="152">
        <f>'2020'!L22</f>
        <v>4.4444444444444446E-2</v>
      </c>
      <c r="N229" s="141"/>
    </row>
    <row r="230" spans="1:14" x14ac:dyDescent="0.3">
      <c r="A230" s="141"/>
      <c r="B230" s="150" t="s">
        <v>60</v>
      </c>
      <c r="C230" s="151"/>
      <c r="D230" s="151">
        <v>0</v>
      </c>
      <c r="E230" s="151">
        <f>'1979'!H66/100</f>
        <v>2.8248587570621472E-2</v>
      </c>
      <c r="F230" s="151">
        <v>0</v>
      </c>
      <c r="G230" s="151">
        <f>'1989'!F66/100</f>
        <v>6.2857142857142861E-2</v>
      </c>
      <c r="H230" s="151">
        <f>'1994'!I66/100</f>
        <v>1.7441860465116279E-2</v>
      </c>
      <c r="I230" s="151">
        <f>'1999'!F30/100</f>
        <v>6.535947712418301E-2</v>
      </c>
      <c r="J230" s="151">
        <f>'2004'!N24</f>
        <v>6.54E-2</v>
      </c>
      <c r="K230" s="151">
        <f>'2009'!N24</f>
        <v>0.14380000000000001</v>
      </c>
      <c r="L230" s="151">
        <f>'2014'!O24</f>
        <v>0.10569105691056911</v>
      </c>
      <c r="M230" s="152">
        <f>'2020'!O22</f>
        <v>0.21481481481481482</v>
      </c>
      <c r="N230" s="141"/>
    </row>
    <row r="231" spans="1:14" x14ac:dyDescent="0.3">
      <c r="A231" s="141"/>
      <c r="B231" s="150" t="s">
        <v>65</v>
      </c>
      <c r="C231" s="151"/>
      <c r="D231" s="151"/>
      <c r="E231" s="151">
        <v>0</v>
      </c>
      <c r="F231" s="151">
        <f>'1984'!H66/100</f>
        <v>4.9689440993788817E-2</v>
      </c>
      <c r="G231" s="151">
        <f>'1989'!E66/100</f>
        <v>3.428571428571428E-2</v>
      </c>
      <c r="H231" s="151">
        <f>'1994'!H66/100</f>
        <v>4.0697674418604654E-2</v>
      </c>
      <c r="I231" s="151">
        <f>'1999'!E30/100</f>
        <v>1.9607843137254902E-2</v>
      </c>
      <c r="J231" s="151">
        <f>'2004'!Q24</f>
        <v>0</v>
      </c>
      <c r="K231" s="151">
        <f>'2009'!Q24</f>
        <v>3.1199999999999999E-2</v>
      </c>
      <c r="L231" s="151">
        <f>'2014'!R24</f>
        <v>1.6260162601626018E-2</v>
      </c>
      <c r="M231" s="152">
        <f>'2020'!R22</f>
        <v>5.185185185185185E-2</v>
      </c>
      <c r="N231" s="141"/>
    </row>
    <row r="232" spans="1:14" x14ac:dyDescent="0.3">
      <c r="A232" s="141"/>
      <c r="B232" s="153" t="s">
        <v>8</v>
      </c>
      <c r="C232" s="154">
        <f>'1970'!H30/100</f>
        <v>2.3809523809523808E-2</v>
      </c>
      <c r="D232" s="154">
        <v>0</v>
      </c>
      <c r="E232" s="154"/>
      <c r="F232" s="154"/>
      <c r="G232" s="154"/>
      <c r="H232" s="154"/>
      <c r="I232" s="154"/>
      <c r="J232" s="154"/>
      <c r="K232" s="154"/>
      <c r="L232" s="154"/>
      <c r="M232" s="155"/>
      <c r="N232" s="141"/>
    </row>
    <row r="233" spans="1:14" x14ac:dyDescent="0.3">
      <c r="A233" s="141"/>
      <c r="B233" s="141"/>
      <c r="C233" s="141"/>
      <c r="D233" s="141"/>
      <c r="E233" s="141"/>
      <c r="F233" s="141"/>
      <c r="G233" s="141"/>
      <c r="H233" s="141"/>
      <c r="I233" s="141"/>
      <c r="J233" s="141"/>
      <c r="K233" s="141"/>
      <c r="L233" s="141"/>
      <c r="M233" s="141"/>
      <c r="N233" s="141"/>
    </row>
    <row r="234" spans="1:14" x14ac:dyDescent="0.3">
      <c r="A234" s="141"/>
      <c r="B234" s="141"/>
      <c r="C234" s="141"/>
      <c r="D234" s="141"/>
      <c r="E234" s="141"/>
      <c r="F234" s="141"/>
      <c r="G234" s="141"/>
      <c r="H234" s="141"/>
      <c r="I234" s="141"/>
      <c r="J234" s="141"/>
      <c r="K234" s="141"/>
      <c r="L234" s="141"/>
      <c r="M234" s="141"/>
      <c r="N234" s="141"/>
    </row>
    <row r="235" spans="1:14" x14ac:dyDescent="0.3">
      <c r="A235" s="141"/>
      <c r="B235" s="141"/>
      <c r="C235" s="141"/>
      <c r="D235" s="141"/>
      <c r="E235" s="141"/>
      <c r="F235" s="141"/>
      <c r="G235" s="141"/>
      <c r="H235" s="141"/>
      <c r="I235" s="141"/>
      <c r="J235" s="141"/>
      <c r="K235" s="141"/>
      <c r="L235" s="141"/>
      <c r="M235" s="141"/>
      <c r="N235" s="141"/>
    </row>
    <row r="236" spans="1:14" x14ac:dyDescent="0.3">
      <c r="A236" s="141"/>
      <c r="B236" s="141"/>
      <c r="C236" s="141"/>
      <c r="D236" s="141"/>
      <c r="E236" s="141"/>
      <c r="F236" s="141"/>
      <c r="G236" s="141"/>
      <c r="H236" s="141"/>
      <c r="I236" s="141"/>
      <c r="J236" s="141"/>
      <c r="K236" s="141"/>
      <c r="L236" s="141"/>
      <c r="M236" s="141"/>
      <c r="N236" s="141"/>
    </row>
    <row r="237" spans="1:14" x14ac:dyDescent="0.3">
      <c r="A237" s="141"/>
      <c r="B237" s="141"/>
      <c r="C237" s="141"/>
      <c r="D237" s="141"/>
      <c r="E237" s="141"/>
      <c r="F237" s="141"/>
      <c r="G237" s="141"/>
      <c r="H237" s="141"/>
      <c r="I237" s="141"/>
      <c r="J237" s="141"/>
      <c r="K237" s="141"/>
      <c r="L237" s="141"/>
      <c r="M237" s="141"/>
      <c r="N237" s="141"/>
    </row>
    <row r="238" spans="1:14" x14ac:dyDescent="0.3">
      <c r="A238" s="141"/>
      <c r="B238" s="141"/>
      <c r="C238" s="141"/>
      <c r="D238" s="141"/>
      <c r="E238" s="141"/>
      <c r="F238" s="141"/>
      <c r="G238" s="141"/>
      <c r="H238" s="141"/>
      <c r="I238" s="141"/>
      <c r="J238" s="141"/>
      <c r="K238" s="141"/>
      <c r="L238" s="141"/>
      <c r="M238" s="141"/>
      <c r="N238" s="141"/>
    </row>
    <row r="239" spans="1:14" x14ac:dyDescent="0.3">
      <c r="A239" s="141"/>
      <c r="B239" s="141"/>
      <c r="C239" s="141"/>
      <c r="D239" s="141"/>
      <c r="E239" s="141"/>
      <c r="F239" s="141"/>
      <c r="G239" s="141"/>
      <c r="H239" s="141"/>
      <c r="I239" s="141"/>
      <c r="J239" s="141"/>
      <c r="K239" s="141"/>
      <c r="L239" s="141"/>
      <c r="M239" s="141"/>
      <c r="N239" s="141"/>
    </row>
    <row r="240" spans="1:14" x14ac:dyDescent="0.3">
      <c r="A240" s="141"/>
      <c r="B240" s="141"/>
      <c r="C240" s="141"/>
      <c r="D240" s="141"/>
      <c r="E240" s="141"/>
      <c r="F240" s="141"/>
      <c r="G240" s="141"/>
      <c r="H240" s="141"/>
      <c r="I240" s="141"/>
      <c r="J240" s="141"/>
      <c r="K240" s="141"/>
      <c r="L240" s="141"/>
      <c r="M240" s="141"/>
      <c r="N240" s="141"/>
    </row>
    <row r="241" spans="1:14" x14ac:dyDescent="0.3">
      <c r="A241" s="141"/>
      <c r="B241" s="141"/>
      <c r="C241" s="141"/>
      <c r="D241" s="141"/>
      <c r="E241" s="141"/>
      <c r="F241" s="141"/>
      <c r="G241" s="141"/>
      <c r="H241" s="141"/>
      <c r="I241" s="141"/>
      <c r="J241" s="141"/>
      <c r="K241" s="141"/>
      <c r="L241" s="141"/>
      <c r="M241" s="141"/>
      <c r="N241" s="141"/>
    </row>
    <row r="242" spans="1:14" x14ac:dyDescent="0.3">
      <c r="A242" s="141"/>
      <c r="B242" s="141"/>
      <c r="C242" s="141"/>
      <c r="D242" s="141"/>
      <c r="E242" s="141"/>
      <c r="F242" s="141"/>
      <c r="G242" s="141"/>
      <c r="H242" s="141"/>
      <c r="I242" s="141"/>
      <c r="J242" s="141"/>
      <c r="K242" s="141"/>
      <c r="L242" s="141"/>
      <c r="M242" s="141"/>
      <c r="N242" s="141"/>
    </row>
    <row r="243" spans="1:14" x14ac:dyDescent="0.3">
      <c r="A243" s="141"/>
      <c r="B243" s="141"/>
      <c r="C243" s="141"/>
      <c r="D243" s="141"/>
      <c r="E243" s="141"/>
      <c r="F243" s="141"/>
      <c r="G243" s="141"/>
      <c r="H243" s="141"/>
      <c r="I243" s="141"/>
      <c r="J243" s="141"/>
      <c r="K243" s="141"/>
      <c r="L243" s="141"/>
      <c r="M243" s="141"/>
      <c r="N243" s="141"/>
    </row>
    <row r="244" spans="1:14" x14ac:dyDescent="0.3">
      <c r="A244" s="141"/>
      <c r="B244" s="141"/>
      <c r="C244" s="141"/>
      <c r="D244" s="141"/>
      <c r="E244" s="141"/>
      <c r="F244" s="141"/>
      <c r="G244" s="141"/>
      <c r="H244" s="141"/>
      <c r="I244" s="141"/>
      <c r="J244" s="141"/>
      <c r="K244" s="141"/>
      <c r="L244" s="141"/>
      <c r="M244" s="141"/>
      <c r="N244" s="141"/>
    </row>
    <row r="245" spans="1:14" x14ac:dyDescent="0.3">
      <c r="A245" s="141"/>
      <c r="B245" s="141"/>
      <c r="C245" s="141"/>
      <c r="D245" s="141"/>
      <c r="E245" s="141"/>
      <c r="F245" s="141"/>
      <c r="G245" s="141"/>
      <c r="H245" s="141"/>
      <c r="I245" s="141"/>
      <c r="J245" s="141"/>
      <c r="K245" s="141"/>
      <c r="L245" s="141"/>
      <c r="M245" s="141"/>
      <c r="N245" s="141"/>
    </row>
    <row r="246" spans="1:14" x14ac:dyDescent="0.3">
      <c r="A246" s="141"/>
      <c r="B246" s="141"/>
      <c r="C246" s="141"/>
      <c r="D246" s="141"/>
      <c r="E246" s="141"/>
      <c r="F246" s="141"/>
      <c r="G246" s="141"/>
      <c r="H246" s="141"/>
      <c r="I246" s="141"/>
      <c r="J246" s="141"/>
      <c r="K246" s="141"/>
      <c r="L246" s="141"/>
      <c r="M246" s="141"/>
      <c r="N246" s="141"/>
    </row>
    <row r="247" spans="1:14" x14ac:dyDescent="0.3">
      <c r="A247" s="141"/>
      <c r="B247" s="141"/>
      <c r="C247" s="141"/>
      <c r="D247" s="141"/>
      <c r="E247" s="141"/>
      <c r="F247" s="141"/>
      <c r="G247" s="141"/>
      <c r="H247" s="141"/>
      <c r="I247" s="141"/>
      <c r="J247" s="141"/>
      <c r="K247" s="141"/>
      <c r="L247" s="141"/>
      <c r="M247" s="141"/>
      <c r="N247" s="141"/>
    </row>
    <row r="248" spans="1:14" x14ac:dyDescent="0.3">
      <c r="A248" s="141"/>
      <c r="B248" s="141"/>
      <c r="C248" s="141"/>
      <c r="D248" s="141"/>
      <c r="E248" s="141"/>
      <c r="F248" s="141"/>
      <c r="G248" s="141"/>
      <c r="H248" s="141"/>
      <c r="I248" s="141"/>
      <c r="J248" s="141"/>
      <c r="K248" s="141"/>
      <c r="L248" s="141"/>
      <c r="M248" s="141"/>
      <c r="N248" s="141"/>
    </row>
    <row r="249" spans="1:14" x14ac:dyDescent="0.3">
      <c r="A249" s="141"/>
      <c r="B249" s="141"/>
      <c r="C249" s="141"/>
      <c r="D249" s="141"/>
      <c r="E249" s="141"/>
      <c r="F249" s="141"/>
      <c r="G249" s="141"/>
      <c r="H249" s="141"/>
      <c r="I249" s="141"/>
      <c r="J249" s="141"/>
      <c r="K249" s="141"/>
      <c r="L249" s="141"/>
      <c r="M249" s="141"/>
      <c r="N249" s="141"/>
    </row>
    <row r="250" spans="1:14" x14ac:dyDescent="0.3">
      <c r="A250" s="141"/>
      <c r="B250" s="141"/>
      <c r="C250" s="141"/>
      <c r="D250" s="141"/>
      <c r="E250" s="141"/>
      <c r="F250" s="141"/>
      <c r="G250" s="141"/>
      <c r="H250" s="141"/>
      <c r="I250" s="141"/>
      <c r="J250" s="141"/>
      <c r="K250" s="141"/>
      <c r="L250" s="141"/>
      <c r="M250" s="141"/>
      <c r="N250" s="141"/>
    </row>
    <row r="251" spans="1:14" ht="30" customHeight="1" x14ac:dyDescent="0.3">
      <c r="A251" s="141"/>
      <c r="B251" s="143" t="str">
        <f>CONCATENATE($O$1,"Wehrden")</f>
        <v>Entwicklung 1970 - 2020 in Wehrden</v>
      </c>
      <c r="C251" s="143"/>
      <c r="D251" s="143"/>
      <c r="E251" s="143"/>
      <c r="F251" s="141"/>
      <c r="G251" s="141"/>
      <c r="H251" s="141"/>
      <c r="I251" s="141"/>
      <c r="J251" s="141"/>
      <c r="K251" s="141"/>
      <c r="L251" s="141"/>
      <c r="M251" s="141"/>
      <c r="N251" s="141"/>
    </row>
    <row r="252" spans="1:14" ht="13.5" thickBot="1" x14ac:dyDescent="0.35">
      <c r="A252" s="141"/>
      <c r="B252" s="147"/>
      <c r="C252" s="148">
        <v>1970</v>
      </c>
      <c r="D252" s="148">
        <v>1975</v>
      </c>
      <c r="E252" s="148">
        <v>1979</v>
      </c>
      <c r="F252" s="148">
        <v>1984</v>
      </c>
      <c r="G252" s="148">
        <v>1989</v>
      </c>
      <c r="H252" s="148">
        <v>1994</v>
      </c>
      <c r="I252" s="148">
        <v>1999</v>
      </c>
      <c r="J252" s="148">
        <v>2004</v>
      </c>
      <c r="K252" s="148">
        <v>2009</v>
      </c>
      <c r="L252" s="148">
        <v>2014</v>
      </c>
      <c r="M252" s="149">
        <v>2020</v>
      </c>
      <c r="N252" s="141"/>
    </row>
    <row r="253" spans="1:14" ht="13.5" thickTop="1" x14ac:dyDescent="0.3">
      <c r="A253" s="141"/>
      <c r="B253" s="150" t="s">
        <v>6</v>
      </c>
      <c r="C253" s="151">
        <f>'1970'!F31/100</f>
        <v>0.65271966527196656</v>
      </c>
      <c r="D253" s="151">
        <f>'1975'!F74/100</f>
        <v>0.82857142857142863</v>
      </c>
      <c r="E253" s="151">
        <f>'1979'!F74/100</f>
        <v>0.69421487603305787</v>
      </c>
      <c r="F253" s="151">
        <f>'1984'!F74/100</f>
        <v>0.7</v>
      </c>
      <c r="G253" s="151">
        <f>'1989'!C74/100</f>
        <v>0.69980506822612087</v>
      </c>
      <c r="H253" s="151">
        <f>'1994'!F74/100</f>
        <v>0.57679738562091498</v>
      </c>
      <c r="I253" s="151">
        <f>'1999'!D31/100</f>
        <v>0.49530956848030017</v>
      </c>
      <c r="J253" s="151">
        <f>'2004'!H28</f>
        <v>0.42799999999999999</v>
      </c>
      <c r="K253" s="151">
        <f>'2009'!H28</f>
        <v>0.64908722109533468</v>
      </c>
      <c r="L253" s="151">
        <f>'2014'!I28</f>
        <v>0.67667436489607391</v>
      </c>
      <c r="M253" s="152">
        <f>'2020'!I26</f>
        <v>0.73364485981308414</v>
      </c>
      <c r="N253" s="141"/>
    </row>
    <row r="254" spans="1:14" x14ac:dyDescent="0.3">
      <c r="A254" s="141"/>
      <c r="B254" s="150" t="s">
        <v>7</v>
      </c>
      <c r="C254" s="151">
        <f>'1970'!G31/100</f>
        <v>0.12552301255230125</v>
      </c>
      <c r="D254" s="151">
        <f>'1975'!G74/100</f>
        <v>0.17142857142857143</v>
      </c>
      <c r="E254" s="151">
        <f>'1979'!G74/100</f>
        <v>0.24793388429752067</v>
      </c>
      <c r="F254" s="151">
        <f>'1984'!G74/100</f>
        <v>0.21132075471698111</v>
      </c>
      <c r="G254" s="151">
        <f>'1989'!D74/100</f>
        <v>0.15984405458089668</v>
      </c>
      <c r="H254" s="151">
        <f>'1994'!G74/100</f>
        <v>0.2107843137254902</v>
      </c>
      <c r="I254" s="151">
        <f>'1999'!C31/100</f>
        <v>0.20075046904315197</v>
      </c>
      <c r="J254" s="151">
        <f>'2004'!K28</f>
        <v>0.16200000000000001</v>
      </c>
      <c r="K254" s="151">
        <f>'2009'!K28</f>
        <v>9.9391480730223122E-2</v>
      </c>
      <c r="L254" s="151">
        <f>'2014'!L28</f>
        <v>0.15704387990762125</v>
      </c>
      <c r="M254" s="152">
        <f>'2020'!L26</f>
        <v>0.11682242990654206</v>
      </c>
      <c r="N254" s="141"/>
    </row>
    <row r="255" spans="1:14" x14ac:dyDescent="0.3">
      <c r="A255" s="141"/>
      <c r="B255" s="150" t="s">
        <v>60</v>
      </c>
      <c r="C255" s="151"/>
      <c r="D255" s="151">
        <v>0</v>
      </c>
      <c r="E255" s="151">
        <f>'1979'!H74/100</f>
        <v>5.7851239669421489E-2</v>
      </c>
      <c r="F255" s="151">
        <v>0</v>
      </c>
      <c r="G255" s="151">
        <f>'1989'!F74/100</f>
        <v>3.8986354775828458E-2</v>
      </c>
      <c r="H255" s="151">
        <f>'1994'!I74/100</f>
        <v>6.8627450980392149E-2</v>
      </c>
      <c r="I255" s="151">
        <f>'1999'!F31/100</f>
        <v>7.5046904315197005E-2</v>
      </c>
      <c r="J255" s="151">
        <f>'2004'!N28</f>
        <v>8.8000000000000009E-2</v>
      </c>
      <c r="K255" s="151">
        <f>'2009'!N28</f>
        <v>0.11967545638945233</v>
      </c>
      <c r="L255" s="151">
        <f>'2014'!O28</f>
        <v>5.7736720554272515E-2</v>
      </c>
      <c r="M255" s="152">
        <f>'2020'!O26</f>
        <v>3.0373831775700934E-2</v>
      </c>
      <c r="N255" s="141"/>
    </row>
    <row r="256" spans="1:14" x14ac:dyDescent="0.3">
      <c r="A256" s="141"/>
      <c r="B256" s="150" t="s">
        <v>65</v>
      </c>
      <c r="C256" s="151"/>
      <c r="D256" s="151"/>
      <c r="E256" s="151">
        <v>0</v>
      </c>
      <c r="F256" s="151">
        <f>'1984'!H74/100</f>
        <v>8.8679245283018862E-2</v>
      </c>
      <c r="G256" s="151">
        <f>'1989'!E74/100</f>
        <v>0.101364522417154</v>
      </c>
      <c r="H256" s="151">
        <f>'1994'!H74/100</f>
        <v>0.14379084967320263</v>
      </c>
      <c r="I256" s="151">
        <f>'1999'!E31/100</f>
        <v>0.22889305816135086</v>
      </c>
      <c r="J256" s="151">
        <f>'2004'!Q28</f>
        <v>0.32200000000000001</v>
      </c>
      <c r="K256" s="151">
        <f>'2009'!Q28</f>
        <v>0.13184584178498987</v>
      </c>
      <c r="L256" s="151">
        <f>'2014'!R28</f>
        <v>0.10854503464203233</v>
      </c>
      <c r="M256" s="152">
        <f>'2020'!R26</f>
        <v>0.1191588785046729</v>
      </c>
      <c r="N256" s="141"/>
    </row>
    <row r="257" spans="1:14" x14ac:dyDescent="0.3">
      <c r="A257" s="141"/>
      <c r="B257" s="153" t="s">
        <v>8</v>
      </c>
      <c r="C257" s="154">
        <f>'1970'!H31/100</f>
        <v>0.22175732217573224</v>
      </c>
      <c r="D257" s="154">
        <v>0</v>
      </c>
      <c r="E257" s="154"/>
      <c r="F257" s="154"/>
      <c r="G257" s="154"/>
      <c r="H257" s="154"/>
      <c r="I257" s="154"/>
      <c r="J257" s="154"/>
      <c r="K257" s="154"/>
      <c r="L257" s="154"/>
      <c r="M257" s="155"/>
      <c r="N257" s="141"/>
    </row>
    <row r="258" spans="1:14" x14ac:dyDescent="0.3">
      <c r="A258" s="141"/>
      <c r="B258" s="141"/>
      <c r="C258" s="141"/>
      <c r="D258" s="141"/>
      <c r="E258" s="141"/>
      <c r="F258" s="141"/>
      <c r="G258" s="141"/>
      <c r="H258" s="141"/>
      <c r="I258" s="141"/>
      <c r="J258" s="141"/>
      <c r="K258" s="141"/>
      <c r="L258" s="141"/>
      <c r="M258" s="141"/>
      <c r="N258" s="141"/>
    </row>
    <row r="259" spans="1:14" x14ac:dyDescent="0.3">
      <c r="A259" s="141"/>
      <c r="B259" s="141"/>
      <c r="C259" s="141"/>
      <c r="D259" s="141"/>
      <c r="E259" s="141"/>
      <c r="F259" s="141"/>
      <c r="G259" s="141"/>
      <c r="H259" s="141"/>
      <c r="I259" s="141"/>
      <c r="J259" s="141"/>
      <c r="K259" s="141"/>
      <c r="L259" s="141"/>
      <c r="M259" s="141"/>
      <c r="N259" s="141"/>
    </row>
    <row r="260" spans="1:14" x14ac:dyDescent="0.3">
      <c r="A260" s="141"/>
      <c r="B260" s="141"/>
      <c r="C260" s="141"/>
      <c r="D260" s="141"/>
      <c r="E260" s="141"/>
      <c r="F260" s="141"/>
      <c r="G260" s="141"/>
      <c r="H260" s="141"/>
      <c r="I260" s="141"/>
      <c r="J260" s="141"/>
      <c r="K260" s="141"/>
      <c r="L260" s="141"/>
      <c r="M260" s="141"/>
      <c r="N260" s="141"/>
    </row>
    <row r="261" spans="1:14" x14ac:dyDescent="0.3">
      <c r="A261" s="141"/>
      <c r="B261" s="141"/>
      <c r="C261" s="141"/>
      <c r="D261" s="141"/>
      <c r="E261" s="141"/>
      <c r="F261" s="141"/>
      <c r="G261" s="141"/>
      <c r="H261" s="141"/>
      <c r="I261" s="141"/>
      <c r="J261" s="141"/>
      <c r="K261" s="141"/>
      <c r="L261" s="141"/>
      <c r="M261" s="141"/>
      <c r="N261" s="141"/>
    </row>
    <row r="262" spans="1:14" x14ac:dyDescent="0.3">
      <c r="A262" s="141"/>
      <c r="B262" s="141"/>
      <c r="C262" s="141"/>
      <c r="D262" s="141"/>
      <c r="E262" s="141"/>
      <c r="F262" s="141"/>
      <c r="G262" s="141"/>
      <c r="H262" s="141"/>
      <c r="I262" s="141"/>
      <c r="J262" s="141"/>
      <c r="K262" s="141"/>
      <c r="L262" s="141"/>
      <c r="M262" s="141"/>
      <c r="N262" s="141"/>
    </row>
    <row r="263" spans="1:14" x14ac:dyDescent="0.3">
      <c r="A263" s="141"/>
      <c r="B263" s="141"/>
      <c r="C263" s="141"/>
      <c r="D263" s="141"/>
      <c r="E263" s="141"/>
      <c r="F263" s="141"/>
      <c r="G263" s="141"/>
      <c r="H263" s="141"/>
      <c r="I263" s="141"/>
      <c r="J263" s="141"/>
      <c r="K263" s="141"/>
      <c r="L263" s="141"/>
      <c r="M263" s="141"/>
      <c r="N263" s="141"/>
    </row>
    <row r="264" spans="1:14" x14ac:dyDescent="0.3">
      <c r="A264" s="141"/>
      <c r="B264" s="141"/>
      <c r="C264" s="141"/>
      <c r="D264" s="141"/>
      <c r="E264" s="141"/>
      <c r="F264" s="141"/>
      <c r="G264" s="141"/>
      <c r="H264" s="141"/>
      <c r="I264" s="141"/>
      <c r="J264" s="141"/>
      <c r="K264" s="141"/>
      <c r="L264" s="141"/>
      <c r="M264" s="141"/>
      <c r="N264" s="141"/>
    </row>
    <row r="265" spans="1:14" x14ac:dyDescent="0.3">
      <c r="A265" s="141"/>
      <c r="B265" s="141"/>
      <c r="C265" s="141"/>
      <c r="D265" s="141"/>
      <c r="E265" s="141"/>
      <c r="F265" s="141"/>
      <c r="G265" s="141"/>
      <c r="H265" s="141"/>
      <c r="I265" s="141"/>
      <c r="J265" s="141"/>
      <c r="K265" s="141"/>
      <c r="L265" s="141"/>
      <c r="M265" s="141"/>
      <c r="N265" s="141"/>
    </row>
    <row r="266" spans="1:14" x14ac:dyDescent="0.3">
      <c r="A266" s="141"/>
      <c r="B266" s="141"/>
      <c r="C266" s="141"/>
      <c r="D266" s="141"/>
      <c r="E266" s="141"/>
      <c r="F266" s="141"/>
      <c r="G266" s="141"/>
      <c r="H266" s="141"/>
      <c r="I266" s="141"/>
      <c r="J266" s="141"/>
      <c r="K266" s="141"/>
      <c r="L266" s="141"/>
      <c r="M266" s="141"/>
      <c r="N266" s="141"/>
    </row>
    <row r="267" spans="1:14" x14ac:dyDescent="0.3">
      <c r="A267" s="141"/>
      <c r="B267" s="141"/>
      <c r="C267" s="141"/>
      <c r="D267" s="141"/>
      <c r="E267" s="141"/>
      <c r="F267" s="141"/>
      <c r="G267" s="141"/>
      <c r="H267" s="141"/>
      <c r="I267" s="141"/>
      <c r="J267" s="141"/>
      <c r="K267" s="141"/>
      <c r="L267" s="141"/>
      <c r="M267" s="141"/>
      <c r="N267" s="141"/>
    </row>
    <row r="268" spans="1:14" x14ac:dyDescent="0.3">
      <c r="A268" s="141"/>
      <c r="B268" s="141"/>
      <c r="C268" s="141"/>
      <c r="D268" s="141"/>
      <c r="E268" s="141"/>
      <c r="F268" s="141"/>
      <c r="G268" s="141"/>
      <c r="H268" s="141"/>
      <c r="I268" s="141"/>
      <c r="J268" s="141"/>
      <c r="K268" s="141"/>
      <c r="L268" s="141"/>
      <c r="M268" s="141"/>
      <c r="N268" s="141"/>
    </row>
    <row r="269" spans="1:14" x14ac:dyDescent="0.3">
      <c r="A269" s="141"/>
      <c r="B269" s="141"/>
      <c r="C269" s="141"/>
      <c r="D269" s="141"/>
      <c r="E269" s="141"/>
      <c r="F269" s="141"/>
      <c r="G269" s="141"/>
      <c r="H269" s="141"/>
      <c r="I269" s="141"/>
      <c r="J269" s="141"/>
      <c r="K269" s="141"/>
      <c r="L269" s="141"/>
      <c r="M269" s="141"/>
      <c r="N269" s="141"/>
    </row>
    <row r="270" spans="1:14" x14ac:dyDescent="0.3">
      <c r="A270" s="141"/>
      <c r="B270" s="141"/>
      <c r="C270" s="141"/>
      <c r="D270" s="141"/>
      <c r="E270" s="141"/>
      <c r="F270" s="141"/>
      <c r="G270" s="141"/>
      <c r="H270" s="141"/>
      <c r="I270" s="141"/>
      <c r="J270" s="141"/>
      <c r="K270" s="141"/>
      <c r="L270" s="141"/>
      <c r="M270" s="141"/>
      <c r="N270" s="141"/>
    </row>
    <row r="271" spans="1:14" x14ac:dyDescent="0.3">
      <c r="A271" s="141"/>
      <c r="B271" s="141"/>
      <c r="C271" s="141"/>
      <c r="D271" s="141"/>
      <c r="E271" s="141"/>
      <c r="F271" s="141"/>
      <c r="G271" s="141"/>
      <c r="H271" s="141"/>
      <c r="I271" s="141"/>
      <c r="J271" s="141"/>
      <c r="K271" s="141"/>
      <c r="L271" s="141"/>
      <c r="M271" s="141"/>
      <c r="N271" s="141"/>
    </row>
    <row r="272" spans="1:14" x14ac:dyDescent="0.3">
      <c r="A272" s="141"/>
      <c r="B272" s="141"/>
      <c r="C272" s="141"/>
      <c r="D272" s="141"/>
      <c r="E272" s="141"/>
      <c r="F272" s="141"/>
      <c r="G272" s="141"/>
      <c r="H272" s="141"/>
      <c r="I272" s="141"/>
      <c r="J272" s="141"/>
      <c r="K272" s="141"/>
      <c r="L272" s="141"/>
      <c r="M272" s="141"/>
      <c r="N272" s="141"/>
    </row>
    <row r="273" spans="1:14" x14ac:dyDescent="0.3">
      <c r="A273" s="141"/>
      <c r="B273" s="141"/>
      <c r="C273" s="141"/>
      <c r="D273" s="141"/>
      <c r="E273" s="141"/>
      <c r="F273" s="141"/>
      <c r="G273" s="141"/>
      <c r="H273" s="141"/>
      <c r="I273" s="141"/>
      <c r="J273" s="141"/>
      <c r="K273" s="141"/>
      <c r="L273" s="141"/>
      <c r="M273" s="141"/>
      <c r="N273" s="141"/>
    </row>
    <row r="274" spans="1:14" x14ac:dyDescent="0.3">
      <c r="A274" s="141"/>
      <c r="B274" s="141"/>
      <c r="C274" s="141"/>
      <c r="D274" s="141"/>
      <c r="E274" s="141"/>
      <c r="F274" s="141"/>
      <c r="G274" s="141"/>
      <c r="H274" s="141"/>
      <c r="I274" s="141"/>
      <c r="J274" s="141"/>
      <c r="K274" s="141"/>
      <c r="L274" s="141"/>
      <c r="M274" s="141"/>
      <c r="N274" s="141"/>
    </row>
    <row r="275" spans="1:14" x14ac:dyDescent="0.3">
      <c r="A275" s="141"/>
      <c r="B275" s="141"/>
      <c r="C275" s="141"/>
      <c r="D275" s="141"/>
      <c r="E275" s="141"/>
      <c r="F275" s="141"/>
      <c r="G275" s="141"/>
      <c r="H275" s="141"/>
      <c r="I275" s="141"/>
      <c r="J275" s="141"/>
      <c r="K275" s="141"/>
      <c r="L275" s="141"/>
      <c r="M275" s="141"/>
      <c r="N275" s="141"/>
    </row>
    <row r="276" spans="1:14" ht="30" customHeight="1" x14ac:dyDescent="0.3">
      <c r="A276" s="141"/>
      <c r="B276" s="143" t="str">
        <f>CONCATENATE($O$1,"Würgassen")</f>
        <v>Entwicklung 1970 - 2020 in Würgassen</v>
      </c>
      <c r="C276" s="143"/>
      <c r="D276" s="143"/>
      <c r="E276" s="143"/>
      <c r="F276" s="141"/>
      <c r="G276" s="141"/>
      <c r="H276" s="141"/>
      <c r="I276" s="141"/>
      <c r="J276" s="141"/>
      <c r="K276" s="141"/>
      <c r="L276" s="141"/>
      <c r="M276" s="141"/>
      <c r="N276" s="141"/>
    </row>
    <row r="277" spans="1:14" ht="13.5" thickBot="1" x14ac:dyDescent="0.35">
      <c r="A277" s="141"/>
      <c r="B277" s="147"/>
      <c r="C277" s="148">
        <v>1970</v>
      </c>
      <c r="D277" s="148">
        <v>1975</v>
      </c>
      <c r="E277" s="148">
        <v>1979</v>
      </c>
      <c r="F277" s="148">
        <v>1984</v>
      </c>
      <c r="G277" s="148">
        <v>1989</v>
      </c>
      <c r="H277" s="148">
        <v>1994</v>
      </c>
      <c r="I277" s="148">
        <v>1999</v>
      </c>
      <c r="J277" s="148">
        <v>2004</v>
      </c>
      <c r="K277" s="148">
        <v>2009</v>
      </c>
      <c r="L277" s="148">
        <v>2014</v>
      </c>
      <c r="M277" s="149">
        <v>2020</v>
      </c>
      <c r="N277" s="141"/>
    </row>
    <row r="278" spans="1:14" ht="13.5" thickTop="1" x14ac:dyDescent="0.3">
      <c r="A278" s="141"/>
      <c r="B278" s="150" t="s">
        <v>6</v>
      </c>
      <c r="C278" s="151">
        <f>'1970'!F32/100</f>
        <v>0.51399491094147587</v>
      </c>
      <c r="D278" s="151">
        <f>'1975'!F76/100</f>
        <v>0.47714285714285715</v>
      </c>
      <c r="E278" s="151">
        <f>'1979'!F76/100</f>
        <v>0.43835616438356162</v>
      </c>
      <c r="F278" s="151">
        <f>'1984'!F76/100</f>
        <v>0.42319277108433739</v>
      </c>
      <c r="G278" s="151">
        <f>'1989'!C76/100</f>
        <v>0.40438871473354232</v>
      </c>
      <c r="H278" s="151">
        <f>'1994'!F76/100</f>
        <v>0.32670454545454547</v>
      </c>
      <c r="I278" s="151">
        <f>'1999'!D32/100</f>
        <v>0.51282051282051289</v>
      </c>
      <c r="J278" s="151">
        <f>'2004'!H29</f>
        <v>0.43990000000000001</v>
      </c>
      <c r="K278" s="151">
        <f>'2009'!H29</f>
        <v>0.3783783783783784</v>
      </c>
      <c r="L278" s="151">
        <f>'2014'!I29</f>
        <v>0.4871060171919771</v>
      </c>
      <c r="M278" s="152">
        <f>'2020'!I27</f>
        <v>0.54500000000000004</v>
      </c>
      <c r="N278" s="141"/>
    </row>
    <row r="279" spans="1:14" x14ac:dyDescent="0.3">
      <c r="A279" s="141"/>
      <c r="B279" s="150" t="s">
        <v>7</v>
      </c>
      <c r="C279" s="151">
        <f>'1970'!G32/100</f>
        <v>0.4020356234096692</v>
      </c>
      <c r="D279" s="151">
        <f>'1975'!G76/100</f>
        <v>0.5228571428571428</v>
      </c>
      <c r="E279" s="151">
        <f>'1979'!G76/100</f>
        <v>0.53576864535768642</v>
      </c>
      <c r="F279" s="151">
        <f>'1984'!G76/100</f>
        <v>0.53012048192771077</v>
      </c>
      <c r="G279" s="151">
        <f>'1989'!D76/100</f>
        <v>0.47178683385579939</v>
      </c>
      <c r="H279" s="151">
        <f>'1994'!G76/100</f>
        <v>0.35085227272727271</v>
      </c>
      <c r="I279" s="151">
        <f>'1999'!C32/100</f>
        <v>0.36996336996336993</v>
      </c>
      <c r="J279" s="151">
        <f>'2004'!K29</f>
        <v>0.36820000000000003</v>
      </c>
      <c r="K279" s="151">
        <f>'2009'!K29</f>
        <v>0.38063063063063063</v>
      </c>
      <c r="L279" s="151">
        <f>'2014'!L29</f>
        <v>0.25787965616045844</v>
      </c>
      <c r="M279" s="152">
        <f>'2020'!L27</f>
        <v>0.15</v>
      </c>
      <c r="N279" s="141"/>
    </row>
    <row r="280" spans="1:14" x14ac:dyDescent="0.3">
      <c r="A280" s="141"/>
      <c r="B280" s="150" t="s">
        <v>60</v>
      </c>
      <c r="C280" s="151"/>
      <c r="D280" s="151">
        <v>0</v>
      </c>
      <c r="E280" s="151">
        <f>'1979'!H76/100</f>
        <v>2.5875190258751905E-2</v>
      </c>
      <c r="F280" s="151">
        <v>0</v>
      </c>
      <c r="G280" s="151">
        <f>'1989'!F76/100</f>
        <v>6.2695924764890276E-2</v>
      </c>
      <c r="H280" s="151">
        <f>'1994'!I76/100</f>
        <v>0.27840909090909088</v>
      </c>
      <c r="I280" s="151">
        <f>'1999'!F32/100</f>
        <v>8.9743589743589744E-2</v>
      </c>
      <c r="J280" s="151">
        <f>'2004'!N29</f>
        <v>0.157</v>
      </c>
      <c r="K280" s="151">
        <f>'2009'!N29</f>
        <v>0.16891891891891891</v>
      </c>
      <c r="L280" s="151">
        <f>'2014'!O29</f>
        <v>0.1346704871060172</v>
      </c>
      <c r="M280" s="152">
        <f>'2020'!O27</f>
        <v>0.13750000000000001</v>
      </c>
      <c r="N280" s="141"/>
    </row>
    <row r="281" spans="1:14" x14ac:dyDescent="0.3">
      <c r="A281" s="141"/>
      <c r="B281" s="150" t="s">
        <v>65</v>
      </c>
      <c r="C281" s="151"/>
      <c r="D281" s="151"/>
      <c r="E281" s="151">
        <v>0</v>
      </c>
      <c r="F281" s="151">
        <f>'1984'!H76/100</f>
        <v>4.6686746987951812E-2</v>
      </c>
      <c r="G281" s="151">
        <f>'1989'!E76/100</f>
        <v>6.1128526645768025E-2</v>
      </c>
      <c r="H281" s="151">
        <f>'1994'!H76/100</f>
        <v>4.4034090909090912E-2</v>
      </c>
      <c r="I281" s="151">
        <f>'1999'!E32/100</f>
        <v>2.7472527472527472E-2</v>
      </c>
      <c r="J281" s="151">
        <f>'2004'!Q29</f>
        <v>3.49E-2</v>
      </c>
      <c r="K281" s="151">
        <f>'2009'!Q29</f>
        <v>7.2072072072072071E-2</v>
      </c>
      <c r="L281" s="151">
        <f>'2014'!R29</f>
        <v>0.12034383954154727</v>
      </c>
      <c r="M281" s="152">
        <f>'2020'!R27</f>
        <v>0.16750000000000001</v>
      </c>
      <c r="N281" s="141"/>
    </row>
    <row r="282" spans="1:14" x14ac:dyDescent="0.3">
      <c r="A282" s="141"/>
      <c r="B282" s="153" t="s">
        <v>8</v>
      </c>
      <c r="C282" s="154">
        <f>'1970'!H32/100</f>
        <v>8.3969465648854963E-2</v>
      </c>
      <c r="D282" s="154">
        <v>0</v>
      </c>
      <c r="E282" s="154"/>
      <c r="F282" s="154"/>
      <c r="G282" s="154"/>
      <c r="H282" s="154"/>
      <c r="I282" s="154"/>
      <c r="J282" s="154"/>
      <c r="K282" s="154"/>
      <c r="L282" s="154"/>
      <c r="M282" s="155"/>
      <c r="N282" s="141"/>
    </row>
    <row r="283" spans="1:14" x14ac:dyDescent="0.3">
      <c r="A283" s="141"/>
      <c r="B283" s="141"/>
      <c r="C283" s="141"/>
      <c r="D283" s="141"/>
      <c r="E283" s="141"/>
      <c r="F283" s="141"/>
      <c r="G283" s="141"/>
      <c r="H283" s="141"/>
      <c r="I283" s="141"/>
      <c r="J283" s="141"/>
      <c r="K283" s="141"/>
      <c r="L283" s="141"/>
      <c r="M283" s="141"/>
      <c r="N283" s="141"/>
    </row>
    <row r="284" spans="1:14" x14ac:dyDescent="0.3">
      <c r="A284" s="141"/>
      <c r="B284" s="141"/>
      <c r="C284" s="141"/>
      <c r="D284" s="141"/>
      <c r="E284" s="141"/>
      <c r="F284" s="141"/>
      <c r="G284" s="141"/>
      <c r="H284" s="141"/>
      <c r="I284" s="141"/>
      <c r="J284" s="141"/>
      <c r="K284" s="141"/>
      <c r="L284" s="141"/>
      <c r="M284" s="141"/>
      <c r="N284" s="141"/>
    </row>
    <row r="285" spans="1:14" x14ac:dyDescent="0.3">
      <c r="A285" s="141"/>
      <c r="B285" s="141"/>
      <c r="C285" s="141"/>
      <c r="D285" s="141"/>
      <c r="E285" s="141"/>
      <c r="F285" s="141"/>
      <c r="G285" s="141"/>
      <c r="H285" s="141"/>
      <c r="I285" s="141"/>
      <c r="J285" s="141"/>
      <c r="K285" s="141"/>
      <c r="L285" s="141"/>
      <c r="M285" s="141"/>
      <c r="N285" s="141"/>
    </row>
    <row r="286" spans="1:14" x14ac:dyDescent="0.3">
      <c r="A286" s="141"/>
      <c r="B286" s="141"/>
      <c r="C286" s="141"/>
      <c r="D286" s="141"/>
      <c r="E286" s="141"/>
      <c r="F286" s="141"/>
      <c r="G286" s="141"/>
      <c r="H286" s="141"/>
      <c r="I286" s="141"/>
      <c r="J286" s="141"/>
      <c r="K286" s="141"/>
      <c r="L286" s="141"/>
      <c r="M286" s="141"/>
      <c r="N286" s="141"/>
    </row>
    <row r="287" spans="1:14" x14ac:dyDescent="0.3">
      <c r="A287" s="141"/>
      <c r="B287" s="141"/>
      <c r="C287" s="141"/>
      <c r="D287" s="141"/>
      <c r="E287" s="141"/>
      <c r="F287" s="141"/>
      <c r="G287" s="141"/>
      <c r="H287" s="141"/>
      <c r="I287" s="141"/>
      <c r="J287" s="141"/>
      <c r="K287" s="141"/>
      <c r="L287" s="141"/>
      <c r="M287" s="141"/>
      <c r="N287" s="141"/>
    </row>
    <row r="288" spans="1:14" x14ac:dyDescent="0.3">
      <c r="A288" s="141"/>
      <c r="B288" s="141"/>
      <c r="C288" s="141"/>
      <c r="D288" s="141"/>
      <c r="E288" s="141"/>
      <c r="F288" s="141"/>
      <c r="G288" s="141"/>
      <c r="H288" s="141"/>
      <c r="I288" s="141"/>
      <c r="J288" s="141"/>
      <c r="K288" s="141"/>
      <c r="L288" s="141"/>
      <c r="M288" s="141"/>
      <c r="N288" s="141"/>
    </row>
    <row r="289" spans="1:14" x14ac:dyDescent="0.3">
      <c r="A289" s="141"/>
      <c r="B289" s="141"/>
      <c r="C289" s="141"/>
      <c r="D289" s="141"/>
      <c r="E289" s="141"/>
      <c r="F289" s="141"/>
      <c r="G289" s="141"/>
      <c r="H289" s="141"/>
      <c r="I289" s="141"/>
      <c r="J289" s="141"/>
      <c r="K289" s="141"/>
      <c r="L289" s="141"/>
      <c r="M289" s="141"/>
      <c r="N289" s="141"/>
    </row>
    <row r="290" spans="1:14" x14ac:dyDescent="0.3">
      <c r="A290" s="141"/>
      <c r="B290" s="141"/>
      <c r="C290" s="141"/>
      <c r="D290" s="141"/>
      <c r="E290" s="141"/>
      <c r="F290" s="141"/>
      <c r="G290" s="141"/>
      <c r="H290" s="141"/>
      <c r="I290" s="141"/>
      <c r="J290" s="141"/>
      <c r="K290" s="141"/>
      <c r="L290" s="141"/>
      <c r="M290" s="141"/>
      <c r="N290" s="141"/>
    </row>
    <row r="291" spans="1:14" x14ac:dyDescent="0.3">
      <c r="A291" s="141"/>
      <c r="B291" s="141"/>
      <c r="C291" s="141"/>
      <c r="D291" s="141"/>
      <c r="E291" s="141"/>
      <c r="F291" s="141"/>
      <c r="G291" s="141"/>
      <c r="H291" s="141"/>
      <c r="I291" s="141"/>
      <c r="J291" s="141"/>
      <c r="K291" s="141"/>
      <c r="L291" s="141"/>
      <c r="M291" s="141"/>
      <c r="N291" s="141"/>
    </row>
    <row r="292" spans="1:14" x14ac:dyDescent="0.3">
      <c r="A292" s="141"/>
      <c r="B292" s="141"/>
      <c r="C292" s="141"/>
      <c r="D292" s="141"/>
      <c r="E292" s="141"/>
      <c r="F292" s="141"/>
      <c r="G292" s="141"/>
      <c r="H292" s="141"/>
      <c r="I292" s="141"/>
      <c r="J292" s="141"/>
      <c r="K292" s="141"/>
      <c r="L292" s="141"/>
      <c r="M292" s="141"/>
      <c r="N292" s="141"/>
    </row>
    <row r="293" spans="1:14" x14ac:dyDescent="0.3">
      <c r="A293" s="141"/>
      <c r="B293" s="141"/>
      <c r="C293" s="141"/>
      <c r="D293" s="141"/>
      <c r="E293" s="141"/>
      <c r="F293" s="141"/>
      <c r="G293" s="141"/>
      <c r="H293" s="141"/>
      <c r="I293" s="141"/>
      <c r="J293" s="141"/>
      <c r="K293" s="141"/>
      <c r="L293" s="141"/>
      <c r="M293" s="141"/>
      <c r="N293" s="141"/>
    </row>
    <row r="294" spans="1:14" x14ac:dyDescent="0.3">
      <c r="A294" s="141"/>
      <c r="B294" s="141"/>
      <c r="C294" s="141"/>
      <c r="D294" s="141"/>
      <c r="E294" s="141"/>
      <c r="F294" s="141"/>
      <c r="G294" s="141"/>
      <c r="H294" s="141"/>
      <c r="I294" s="141"/>
      <c r="J294" s="141"/>
      <c r="K294" s="141"/>
      <c r="L294" s="141"/>
      <c r="M294" s="141"/>
      <c r="N294" s="141"/>
    </row>
    <row r="295" spans="1:14" x14ac:dyDescent="0.3">
      <c r="A295" s="141"/>
      <c r="B295" s="141"/>
      <c r="C295" s="141"/>
      <c r="D295" s="141"/>
      <c r="E295" s="141"/>
      <c r="F295" s="141"/>
      <c r="G295" s="141"/>
      <c r="H295" s="141"/>
      <c r="I295" s="141"/>
      <c r="J295" s="141"/>
      <c r="K295" s="141"/>
      <c r="L295" s="141"/>
      <c r="M295" s="141"/>
      <c r="N295" s="141"/>
    </row>
    <row r="296" spans="1:14" x14ac:dyDescent="0.3">
      <c r="A296" s="141"/>
      <c r="B296" s="141"/>
      <c r="C296" s="141"/>
      <c r="D296" s="141"/>
      <c r="E296" s="141"/>
      <c r="F296" s="141"/>
      <c r="G296" s="141"/>
      <c r="H296" s="141"/>
      <c r="I296" s="141"/>
      <c r="J296" s="141"/>
      <c r="K296" s="141"/>
      <c r="L296" s="141"/>
      <c r="M296" s="141"/>
      <c r="N296" s="141"/>
    </row>
    <row r="297" spans="1:14" x14ac:dyDescent="0.3">
      <c r="A297" s="141"/>
      <c r="B297" s="141"/>
      <c r="C297" s="141"/>
      <c r="D297" s="141"/>
      <c r="E297" s="141"/>
      <c r="F297" s="141"/>
      <c r="G297" s="141"/>
      <c r="H297" s="141"/>
      <c r="I297" s="141"/>
      <c r="J297" s="141"/>
      <c r="K297" s="141"/>
      <c r="L297" s="141"/>
      <c r="M297" s="141"/>
      <c r="N297" s="141"/>
    </row>
    <row r="298" spans="1:14" x14ac:dyDescent="0.3">
      <c r="A298" s="141"/>
      <c r="B298" s="141"/>
      <c r="C298" s="141"/>
      <c r="D298" s="141"/>
      <c r="E298" s="141"/>
      <c r="F298" s="141"/>
      <c r="G298" s="141"/>
      <c r="H298" s="141"/>
      <c r="I298" s="141"/>
      <c r="J298" s="141"/>
      <c r="K298" s="141"/>
      <c r="L298" s="141"/>
      <c r="M298" s="141"/>
      <c r="N298" s="141"/>
    </row>
    <row r="299" spans="1:14" x14ac:dyDescent="0.3">
      <c r="A299" s="141"/>
      <c r="B299" s="141"/>
      <c r="C299" s="141"/>
      <c r="D299" s="141"/>
      <c r="E299" s="141"/>
      <c r="F299" s="141"/>
      <c r="G299" s="141"/>
      <c r="H299" s="141"/>
      <c r="I299" s="141"/>
      <c r="J299" s="141"/>
      <c r="K299" s="141"/>
      <c r="L299" s="141"/>
      <c r="M299" s="141"/>
      <c r="N299" s="141"/>
    </row>
    <row r="300" spans="1:14" x14ac:dyDescent="0.3">
      <c r="A300" s="141"/>
      <c r="B300" s="141"/>
      <c r="C300" s="141"/>
      <c r="D300" s="141"/>
      <c r="E300" s="141"/>
      <c r="F300" s="141"/>
      <c r="G300" s="141"/>
      <c r="H300" s="141"/>
      <c r="I300" s="141"/>
      <c r="J300" s="141"/>
      <c r="K300" s="141"/>
      <c r="L300" s="141"/>
      <c r="M300" s="141"/>
      <c r="N300" s="141"/>
    </row>
    <row r="301" spans="1:14" ht="30" customHeight="1" x14ac:dyDescent="0.3">
      <c r="A301" s="141"/>
      <c r="B301" s="143" t="str">
        <f>CONCATENATE($O$1,"der Stadt Beverungen")</f>
        <v>Entwicklung 1970 - 2020 in der Stadt Beverungen</v>
      </c>
      <c r="C301" s="143"/>
      <c r="D301" s="143"/>
      <c r="E301" s="143"/>
      <c r="F301" s="141"/>
      <c r="G301" s="141"/>
      <c r="H301" s="141"/>
      <c r="I301" s="141"/>
      <c r="J301" s="141"/>
      <c r="K301" s="141"/>
      <c r="L301" s="141"/>
      <c r="M301" s="141"/>
      <c r="N301" s="141"/>
    </row>
    <row r="302" spans="1:14" ht="13.5" thickBot="1" x14ac:dyDescent="0.35">
      <c r="A302" s="141"/>
      <c r="B302" s="147"/>
      <c r="C302" s="148">
        <v>1970</v>
      </c>
      <c r="D302" s="148">
        <v>1975</v>
      </c>
      <c r="E302" s="148">
        <v>1979</v>
      </c>
      <c r="F302" s="148">
        <v>1984</v>
      </c>
      <c r="G302" s="148">
        <v>1989</v>
      </c>
      <c r="H302" s="148">
        <v>1994</v>
      </c>
      <c r="I302" s="148">
        <v>1999</v>
      </c>
      <c r="J302" s="148">
        <v>2004</v>
      </c>
      <c r="K302" s="148">
        <v>2009</v>
      </c>
      <c r="L302" s="148">
        <v>2014</v>
      </c>
      <c r="M302" s="149">
        <v>2020</v>
      </c>
      <c r="N302" s="141"/>
    </row>
    <row r="303" spans="1:14" ht="13.5" thickTop="1" x14ac:dyDescent="0.3">
      <c r="A303" s="141"/>
      <c r="B303" s="150" t="s">
        <v>6</v>
      </c>
      <c r="C303" s="151">
        <f>'1970'!F33/100</f>
        <v>0.57551750575006388</v>
      </c>
      <c r="D303" s="151">
        <f>'1975'!F77/100</f>
        <v>0.62688758389261745</v>
      </c>
      <c r="E303" s="151">
        <f>'1979'!F77/100</f>
        <v>0.60043617998163457</v>
      </c>
      <c r="F303" s="151">
        <f>'1984'!F77/100</f>
        <v>0.58954162564270862</v>
      </c>
      <c r="G303" s="151">
        <f>'1989'!C77/100</f>
        <v>0.52964293734560963</v>
      </c>
      <c r="H303" s="151">
        <f>'1994'!F77/100</f>
        <v>0.52630014858841012</v>
      </c>
      <c r="I303" s="151">
        <f>'1999'!D33/100</f>
        <v>0.55849147249579634</v>
      </c>
      <c r="J303" s="151">
        <f>'2004'!H30</f>
        <v>0.55979999999999996</v>
      </c>
      <c r="K303" s="151">
        <f>'2009'!H30</f>
        <v>0.5250603864734299</v>
      </c>
      <c r="L303" s="151">
        <f>'2014'!I30</f>
        <v>0.51982152050798014</v>
      </c>
      <c r="M303" s="152">
        <f>'2020'!I28</f>
        <v>0.54487287422124941</v>
      </c>
      <c r="N303" s="141"/>
    </row>
    <row r="304" spans="1:14" x14ac:dyDescent="0.3">
      <c r="A304" s="141"/>
      <c r="B304" s="150" t="s">
        <v>7</v>
      </c>
      <c r="C304" s="151">
        <f>'1970'!G33/100</f>
        <v>0.32162024022489144</v>
      </c>
      <c r="D304" s="151">
        <f>'1975'!G77/100</f>
        <v>0.37311241610738255</v>
      </c>
      <c r="E304" s="151">
        <f>'1979'!G77/100</f>
        <v>0.35755280073461893</v>
      </c>
      <c r="F304" s="151">
        <f>'1984'!G77/100</f>
        <v>0.33803741384968822</v>
      </c>
      <c r="G304" s="151">
        <f>'1989'!D77/100</f>
        <v>0.35099932629687847</v>
      </c>
      <c r="H304" s="151">
        <f>'1994'!G77/100</f>
        <v>0.34472511144130757</v>
      </c>
      <c r="I304" s="151">
        <f>'1999'!C33/100</f>
        <v>0.31683881815998077</v>
      </c>
      <c r="J304" s="151">
        <f>'2004'!K30</f>
        <v>0.26100000000000001</v>
      </c>
      <c r="K304" s="151">
        <f>'2009'!K30</f>
        <v>0.26494565217391303</v>
      </c>
      <c r="L304" s="151">
        <f>'2014'!L30</f>
        <v>0.2968937703792689</v>
      </c>
      <c r="M304" s="152">
        <f>'2020'!L28</f>
        <v>0.2119885502609867</v>
      </c>
      <c r="N304" s="141"/>
    </row>
    <row r="305" spans="1:14" x14ac:dyDescent="0.3">
      <c r="A305" s="141"/>
      <c r="B305" s="150" t="s">
        <v>60</v>
      </c>
      <c r="C305" s="151"/>
      <c r="D305" s="151">
        <v>0</v>
      </c>
      <c r="E305" s="151">
        <f>'1979'!H77/100</f>
        <v>4.2011019283746558E-2</v>
      </c>
      <c r="F305" s="151">
        <v>0</v>
      </c>
      <c r="G305" s="151">
        <f>'1989'!F77/100</f>
        <v>4.4464406018414546E-2</v>
      </c>
      <c r="H305" s="151">
        <f>'1994'!I77/100</f>
        <v>6.0029717682020804E-2</v>
      </c>
      <c r="I305" s="151">
        <f>'1999'!F33/100</f>
        <v>7.2303627191928899E-2</v>
      </c>
      <c r="J305" s="151">
        <f>'2004'!N30</f>
        <v>0.10339999999999999</v>
      </c>
      <c r="K305" s="151">
        <f>'2009'!N30</f>
        <v>0.12635869565217392</v>
      </c>
      <c r="L305" s="151">
        <f>'2014'!O30</f>
        <v>8.2031920370688169E-2</v>
      </c>
      <c r="M305" s="152">
        <f>'2020'!O28</f>
        <v>8.2000336757029807E-2</v>
      </c>
      <c r="N305" s="141"/>
    </row>
    <row r="306" spans="1:14" x14ac:dyDescent="0.3">
      <c r="A306" s="141"/>
      <c r="B306" s="150" t="s">
        <v>65</v>
      </c>
      <c r="C306" s="151"/>
      <c r="D306" s="151"/>
      <c r="E306" s="151">
        <v>0</v>
      </c>
      <c r="F306" s="151">
        <f>'1984'!H77/100</f>
        <v>7.2420960507603105E-2</v>
      </c>
      <c r="G306" s="151">
        <f>'1989'!E77/100</f>
        <v>7.4893330339097244E-2</v>
      </c>
      <c r="H306" s="151">
        <f>'1994'!H77/100</f>
        <v>6.894502228826152E-2</v>
      </c>
      <c r="I306" s="151">
        <f>'1999'!E33/100</f>
        <v>5.2366082152294019E-2</v>
      </c>
      <c r="J306" s="151">
        <f>'2004'!Q30</f>
        <v>7.5800000000000006E-2</v>
      </c>
      <c r="K306" s="151">
        <f>'2009'!Q30</f>
        <v>8.3635265700483089E-2</v>
      </c>
      <c r="L306" s="151">
        <f>'2014'!R30</f>
        <v>9.6962416337738111E-2</v>
      </c>
      <c r="M306" s="152">
        <f>'2020'!R28</f>
        <v>0.16113823876073413</v>
      </c>
      <c r="N306" s="141"/>
    </row>
    <row r="307" spans="1:14" x14ac:dyDescent="0.3">
      <c r="A307" s="141"/>
      <c r="B307" s="153" t="s">
        <v>8</v>
      </c>
      <c r="C307" s="154">
        <f>'1970'!H33/100</f>
        <v>0.10286225402504473</v>
      </c>
      <c r="D307" s="154">
        <v>0</v>
      </c>
      <c r="E307" s="154"/>
      <c r="F307" s="154"/>
      <c r="G307" s="154"/>
      <c r="H307" s="154"/>
      <c r="I307" s="154"/>
      <c r="J307" s="154"/>
      <c r="K307" s="154"/>
      <c r="L307" s="154"/>
      <c r="M307" s="155"/>
      <c r="N307" s="141"/>
    </row>
    <row r="308" spans="1:14" x14ac:dyDescent="0.3">
      <c r="A308" s="141"/>
      <c r="B308" s="141"/>
      <c r="C308" s="141"/>
      <c r="D308" s="141"/>
      <c r="E308" s="141"/>
      <c r="F308" s="141"/>
      <c r="G308" s="141"/>
      <c r="H308" s="141"/>
      <c r="I308" s="141"/>
      <c r="J308" s="141"/>
      <c r="K308" s="141"/>
      <c r="L308" s="141"/>
      <c r="M308" s="141"/>
      <c r="N308" s="141"/>
    </row>
    <row r="309" spans="1:14" x14ac:dyDescent="0.3">
      <c r="A309" s="141"/>
      <c r="B309" s="141"/>
      <c r="C309" s="141"/>
      <c r="D309" s="141"/>
      <c r="E309" s="141"/>
      <c r="F309" s="141"/>
      <c r="G309" s="141"/>
      <c r="H309" s="141"/>
      <c r="I309" s="141"/>
      <c r="J309" s="141"/>
      <c r="K309" s="141"/>
      <c r="L309" s="141"/>
      <c r="M309" s="141"/>
      <c r="N309" s="141"/>
    </row>
    <row r="310" spans="1:14" x14ac:dyDescent="0.3">
      <c r="A310" s="141"/>
      <c r="B310" s="141"/>
      <c r="C310" s="141"/>
      <c r="D310" s="141"/>
      <c r="E310" s="141"/>
      <c r="F310" s="141"/>
      <c r="G310" s="141"/>
      <c r="H310" s="141"/>
      <c r="I310" s="141"/>
      <c r="J310" s="141"/>
      <c r="K310" s="141"/>
      <c r="L310" s="141"/>
      <c r="M310" s="141"/>
      <c r="N310" s="141"/>
    </row>
    <row r="311" spans="1:14" x14ac:dyDescent="0.3">
      <c r="A311" s="141"/>
      <c r="B311" s="141"/>
      <c r="C311" s="141"/>
      <c r="D311" s="141"/>
      <c r="E311" s="141"/>
      <c r="F311" s="141"/>
      <c r="G311" s="141"/>
      <c r="H311" s="141"/>
      <c r="I311" s="141"/>
      <c r="J311" s="141"/>
      <c r="K311" s="141"/>
      <c r="L311" s="141"/>
      <c r="M311" s="141"/>
      <c r="N311" s="141"/>
    </row>
    <row r="312" spans="1:14" x14ac:dyDescent="0.3">
      <c r="A312" s="141"/>
      <c r="B312" s="141"/>
      <c r="C312" s="141"/>
      <c r="D312" s="141"/>
      <c r="E312" s="141"/>
      <c r="F312" s="141"/>
      <c r="G312" s="141"/>
      <c r="H312" s="141"/>
      <c r="I312" s="141"/>
      <c r="J312" s="141"/>
      <c r="K312" s="141"/>
      <c r="L312" s="141"/>
      <c r="M312" s="141"/>
      <c r="N312" s="141"/>
    </row>
    <row r="313" spans="1:14" x14ac:dyDescent="0.3">
      <c r="A313" s="141"/>
      <c r="B313" s="141"/>
      <c r="C313" s="141"/>
      <c r="D313" s="141"/>
      <c r="E313" s="141"/>
      <c r="F313" s="141"/>
      <c r="G313" s="141"/>
      <c r="H313" s="141"/>
      <c r="I313" s="141"/>
      <c r="J313" s="141"/>
      <c r="K313" s="141"/>
      <c r="L313" s="141"/>
      <c r="M313" s="141"/>
      <c r="N313" s="141"/>
    </row>
    <row r="314" spans="1:14" x14ac:dyDescent="0.3">
      <c r="A314" s="141"/>
      <c r="B314" s="141"/>
      <c r="C314" s="141"/>
      <c r="D314" s="141"/>
      <c r="E314" s="141"/>
      <c r="F314" s="141"/>
      <c r="G314" s="141"/>
      <c r="H314" s="141"/>
      <c r="I314" s="141"/>
      <c r="J314" s="141"/>
      <c r="K314" s="141"/>
      <c r="L314" s="141"/>
      <c r="M314" s="141"/>
      <c r="N314" s="141"/>
    </row>
    <row r="315" spans="1:14" x14ac:dyDescent="0.3">
      <c r="A315" s="141"/>
      <c r="B315" s="141"/>
      <c r="C315" s="141"/>
      <c r="D315" s="141"/>
      <c r="E315" s="141"/>
      <c r="F315" s="141"/>
      <c r="G315" s="141"/>
      <c r="H315" s="141"/>
      <c r="I315" s="141"/>
      <c r="J315" s="141"/>
      <c r="K315" s="141"/>
      <c r="L315" s="141"/>
      <c r="M315" s="141"/>
      <c r="N315" s="141"/>
    </row>
    <row r="316" spans="1:14" x14ac:dyDescent="0.3">
      <c r="A316" s="141"/>
      <c r="B316" s="141"/>
      <c r="C316" s="141"/>
      <c r="D316" s="141"/>
      <c r="E316" s="141"/>
      <c r="F316" s="141"/>
      <c r="G316" s="141"/>
      <c r="H316" s="141"/>
      <c r="I316" s="141"/>
      <c r="J316" s="141"/>
      <c r="K316" s="141"/>
      <c r="L316" s="141"/>
      <c r="M316" s="141"/>
      <c r="N316" s="141"/>
    </row>
    <row r="317" spans="1:14" x14ac:dyDescent="0.3">
      <c r="A317" s="141"/>
      <c r="B317" s="141"/>
      <c r="C317" s="141"/>
      <c r="D317" s="141"/>
      <c r="E317" s="141"/>
      <c r="F317" s="141"/>
      <c r="G317" s="141"/>
      <c r="H317" s="141"/>
      <c r="I317" s="141"/>
      <c r="J317" s="141"/>
      <c r="K317" s="141"/>
      <c r="L317" s="141"/>
      <c r="M317" s="141"/>
      <c r="N317" s="141"/>
    </row>
    <row r="318" spans="1:14" x14ac:dyDescent="0.3">
      <c r="A318" s="141"/>
      <c r="B318" s="141"/>
      <c r="C318" s="141"/>
      <c r="D318" s="141"/>
      <c r="E318" s="141"/>
      <c r="F318" s="141"/>
      <c r="G318" s="141"/>
      <c r="H318" s="141"/>
      <c r="I318" s="141"/>
      <c r="J318" s="141"/>
      <c r="K318" s="141"/>
      <c r="L318" s="141"/>
      <c r="M318" s="141"/>
      <c r="N318" s="141"/>
    </row>
    <row r="319" spans="1:14" x14ac:dyDescent="0.3">
      <c r="A319" s="141"/>
      <c r="B319" s="141"/>
      <c r="C319" s="141"/>
      <c r="D319" s="141"/>
      <c r="E319" s="141"/>
      <c r="F319" s="141"/>
      <c r="G319" s="141"/>
      <c r="H319" s="141"/>
      <c r="I319" s="141"/>
      <c r="J319" s="141"/>
      <c r="K319" s="141"/>
      <c r="L319" s="141"/>
      <c r="M319" s="141"/>
      <c r="N319" s="141"/>
    </row>
    <row r="320" spans="1:14" x14ac:dyDescent="0.3">
      <c r="A320" s="141"/>
      <c r="B320" s="141"/>
      <c r="C320" s="141"/>
      <c r="D320" s="141"/>
      <c r="E320" s="141"/>
      <c r="F320" s="141"/>
      <c r="G320" s="141"/>
      <c r="H320" s="141"/>
      <c r="I320" s="141"/>
      <c r="J320" s="141"/>
      <c r="K320" s="141"/>
      <c r="L320" s="141"/>
      <c r="M320" s="141"/>
      <c r="N320" s="141"/>
    </row>
    <row r="321" spans="1:14" x14ac:dyDescent="0.3">
      <c r="A321" s="141"/>
      <c r="B321" s="141"/>
      <c r="C321" s="141"/>
      <c r="D321" s="141"/>
      <c r="E321" s="141"/>
      <c r="F321" s="141"/>
      <c r="G321" s="141"/>
      <c r="H321" s="141"/>
      <c r="I321" s="141"/>
      <c r="J321" s="141"/>
      <c r="K321" s="141"/>
      <c r="L321" s="141"/>
      <c r="M321" s="141"/>
      <c r="N321" s="141"/>
    </row>
    <row r="322" spans="1:14" x14ac:dyDescent="0.3">
      <c r="A322" s="141"/>
      <c r="B322" s="141"/>
      <c r="C322" s="141"/>
      <c r="D322" s="141"/>
      <c r="E322" s="141"/>
      <c r="F322" s="141"/>
      <c r="G322" s="141"/>
      <c r="H322" s="141"/>
      <c r="I322" s="141"/>
      <c r="J322" s="141"/>
      <c r="K322" s="141"/>
      <c r="L322" s="141"/>
      <c r="M322" s="141"/>
      <c r="N322" s="141"/>
    </row>
    <row r="323" spans="1:14" x14ac:dyDescent="0.3">
      <c r="A323" s="141"/>
      <c r="B323" s="141"/>
      <c r="C323" s="141"/>
      <c r="D323" s="141"/>
      <c r="E323" s="141"/>
      <c r="F323" s="141"/>
      <c r="G323" s="141"/>
      <c r="H323" s="141"/>
      <c r="I323" s="141"/>
      <c r="J323" s="141"/>
      <c r="K323" s="141"/>
      <c r="L323" s="141"/>
      <c r="M323" s="141"/>
      <c r="N323" s="141"/>
    </row>
    <row r="324" spans="1:14" x14ac:dyDescent="0.3">
      <c r="A324" s="141"/>
      <c r="B324" s="141"/>
      <c r="C324" s="141"/>
      <c r="D324" s="141"/>
      <c r="E324" s="141"/>
      <c r="F324" s="141"/>
      <c r="G324" s="141"/>
      <c r="H324" s="141"/>
      <c r="I324" s="141"/>
      <c r="J324" s="141"/>
      <c r="K324" s="141"/>
      <c r="L324" s="141"/>
      <c r="M324" s="141"/>
      <c r="N324" s="141"/>
    </row>
    <row r="325" spans="1:14" x14ac:dyDescent="0.3">
      <c r="A325" s="141"/>
      <c r="B325" s="141"/>
      <c r="C325" s="141"/>
      <c r="D325" s="141"/>
      <c r="E325" s="141"/>
      <c r="F325" s="141"/>
      <c r="G325" s="141"/>
      <c r="H325" s="141"/>
      <c r="I325" s="141"/>
      <c r="J325" s="141"/>
      <c r="K325" s="141"/>
      <c r="L325" s="141"/>
      <c r="M325" s="141"/>
      <c r="N325" s="141"/>
    </row>
    <row r="326" spans="1:14" x14ac:dyDescent="0.3">
      <c r="A326" s="141"/>
      <c r="B326" s="141"/>
      <c r="C326" s="141"/>
      <c r="D326" s="141"/>
      <c r="E326" s="141"/>
      <c r="F326" s="141"/>
      <c r="G326" s="141"/>
      <c r="H326" s="141"/>
      <c r="I326" s="141"/>
      <c r="J326" s="141"/>
      <c r="K326" s="141"/>
      <c r="L326" s="141"/>
      <c r="M326" s="141"/>
      <c r="N326" s="141"/>
    </row>
    <row r="327" spans="1:14" x14ac:dyDescent="0.3">
      <c r="A327" s="141"/>
      <c r="B327" s="141"/>
      <c r="C327" s="141"/>
      <c r="D327" s="141"/>
      <c r="E327" s="141"/>
      <c r="F327" s="141"/>
      <c r="G327" s="141"/>
      <c r="H327" s="141"/>
      <c r="I327" s="141"/>
      <c r="J327" s="141"/>
      <c r="K327" s="141"/>
      <c r="L327" s="141"/>
      <c r="M327" s="141"/>
      <c r="N327" s="141"/>
    </row>
  </sheetData>
  <sheetProtection algorithmName="SHA-512" hashValue="jSPLNa/dQUTGM1uMLZmnWxy/Nw4XgLQLfytL6pVoKPnP9N8ACFkD80uETAkHWWk1IeSDshxPEBhd2igvYupi6g==" saltValue="RFuhg8NH4HFQjU5dDeSP8Q==" spinCount="100000" sheet="1" selectLockedCells="1" selectUnlockedCells="1"/>
  <phoneticPr fontId="0" type="noConversion"/>
  <pageMargins left="0.78740157499999996" right="0.78740157499999996" top="0.984251969" bottom="0.984251969" header="0.4921259845" footer="0.4921259845"/>
  <pageSetup paperSize="9" scale="73" orientation="portrait" horizontalDpi="300" verticalDpi="300" r:id="rId1"/>
  <headerFooter alignWithMargins="0"/>
  <rowBreaks count="6" manualBreakCount="6">
    <brk id="50" max="16383" man="1"/>
    <brk id="100" max="16383" man="1"/>
    <brk id="150" max="16383" man="1"/>
    <brk id="200" max="16383" man="1"/>
    <brk id="250" max="16383" man="1"/>
    <brk id="300" max="16383" man="1"/>
  </rowBreaks>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66"/>
  <sheetViews>
    <sheetView showGridLines="0" zoomScaleNormal="100" zoomScaleSheetLayoutView="100" workbookViewId="0">
      <selection activeCell="Y94" sqref="Y94"/>
    </sheetView>
  </sheetViews>
  <sheetFormatPr baseColWidth="10" defaultColWidth="11.453125" defaultRowHeight="13" x14ac:dyDescent="0.3"/>
  <cols>
    <col min="1" max="1" width="2.90625" style="3" customWidth="1"/>
    <col min="2" max="2" width="16.54296875" style="3" bestFit="1" customWidth="1"/>
    <col min="3" max="3" width="13.7265625" style="3" bestFit="1" customWidth="1"/>
    <col min="4" max="7" width="7.1796875" style="3" bestFit="1" customWidth="1"/>
    <col min="8" max="8" width="6.1796875" style="3" bestFit="1" customWidth="1"/>
    <col min="9" max="9" width="6.7265625" style="3" bestFit="1" customWidth="1"/>
    <col min="10" max="10" width="7.26953125" style="3" bestFit="1" customWidth="1"/>
    <col min="11" max="11" width="5.7265625" style="3" bestFit="1" customWidth="1"/>
    <col min="12" max="12" width="6.7265625" style="3" bestFit="1" customWidth="1"/>
    <col min="13" max="13" width="7.26953125" style="3" bestFit="1" customWidth="1"/>
    <col min="14" max="14" width="4.1796875" style="3" bestFit="1" customWidth="1"/>
    <col min="15" max="15" width="6.7265625" style="3" bestFit="1" customWidth="1"/>
    <col min="16" max="16" width="7.26953125" style="3" bestFit="1" customWidth="1"/>
    <col min="17" max="17" width="5.7265625" style="3" bestFit="1" customWidth="1"/>
    <col min="18" max="18" width="6.7265625" style="3" bestFit="1" customWidth="1"/>
    <col min="19" max="19" width="6.26953125" style="3" bestFit="1" customWidth="1"/>
    <col min="20" max="20" width="8.1796875" style="3" customWidth="1"/>
    <col min="21" max="21" width="5.7265625" style="3" bestFit="1" customWidth="1"/>
    <col min="22" max="22" width="3.81640625" style="3" customWidth="1"/>
    <col min="23" max="16384" width="11.453125" style="3"/>
  </cols>
  <sheetData>
    <row r="1" spans="1:35" ht="15.5" x14ac:dyDescent="0.35">
      <c r="A1" s="141"/>
      <c r="B1" s="162" t="s">
        <v>92</v>
      </c>
      <c r="C1" s="162"/>
      <c r="D1" s="162"/>
      <c r="E1" s="162"/>
      <c r="F1" s="162"/>
      <c r="G1" s="162"/>
      <c r="H1" s="162"/>
      <c r="I1" s="162"/>
      <c r="J1" s="162"/>
      <c r="K1" s="162"/>
      <c r="L1" s="162"/>
      <c r="M1" s="162"/>
      <c r="N1" s="162"/>
      <c r="O1" s="162"/>
      <c r="P1" s="162"/>
      <c r="Q1" s="162"/>
      <c r="R1" s="162"/>
      <c r="S1" s="144"/>
      <c r="T1" s="144"/>
      <c r="U1" s="144"/>
      <c r="V1" s="144"/>
      <c r="W1" s="128"/>
      <c r="X1" s="128"/>
      <c r="Y1" s="128"/>
      <c r="Z1" s="128"/>
      <c r="AA1" s="128"/>
      <c r="AB1" s="128"/>
      <c r="AC1" s="128"/>
      <c r="AD1" s="128"/>
      <c r="AE1" s="128"/>
      <c r="AF1" s="128"/>
      <c r="AG1" s="128"/>
      <c r="AH1" s="128"/>
      <c r="AI1" s="128"/>
    </row>
    <row r="2" spans="1:35" ht="15.5" x14ac:dyDescent="0.35">
      <c r="A2" s="141"/>
      <c r="B2" s="162" t="s">
        <v>124</v>
      </c>
      <c r="C2" s="162"/>
      <c r="D2" s="162"/>
      <c r="E2" s="162"/>
      <c r="F2" s="162"/>
      <c r="G2" s="162"/>
      <c r="H2" s="162"/>
      <c r="I2" s="162"/>
      <c r="J2" s="162"/>
      <c r="K2" s="162"/>
      <c r="L2" s="162"/>
      <c r="M2" s="162"/>
      <c r="N2" s="162"/>
      <c r="O2" s="162"/>
      <c r="P2" s="162"/>
      <c r="Q2" s="162"/>
      <c r="R2" s="162"/>
      <c r="S2" s="142"/>
      <c r="T2" s="141"/>
      <c r="U2" s="141"/>
      <c r="V2" s="141"/>
    </row>
    <row r="3" spans="1:35" ht="15.5" x14ac:dyDescent="0.35">
      <c r="A3" s="141"/>
      <c r="B3" s="162" t="s">
        <v>94</v>
      </c>
      <c r="C3" s="162"/>
      <c r="D3" s="162"/>
      <c r="E3" s="162"/>
      <c r="F3" s="162"/>
      <c r="G3" s="162"/>
      <c r="H3" s="162"/>
      <c r="I3" s="162"/>
      <c r="J3" s="162"/>
      <c r="K3" s="162"/>
      <c r="L3" s="162"/>
      <c r="M3" s="162"/>
      <c r="N3" s="162"/>
      <c r="O3" s="162"/>
      <c r="P3" s="162"/>
      <c r="Q3" s="162"/>
      <c r="R3" s="162"/>
      <c r="S3" s="142"/>
      <c r="T3" s="141"/>
      <c r="U3" s="141"/>
      <c r="V3" s="141"/>
    </row>
    <row r="4" spans="1:35" x14ac:dyDescent="0.3">
      <c r="A4" s="141"/>
      <c r="B4" s="141"/>
      <c r="C4" s="141"/>
      <c r="D4" s="141"/>
      <c r="E4" s="141"/>
      <c r="F4" s="141"/>
      <c r="G4" s="141"/>
      <c r="H4" s="141"/>
      <c r="I4" s="141"/>
      <c r="J4" s="141"/>
      <c r="K4" s="141"/>
      <c r="L4" s="141"/>
      <c r="M4" s="141"/>
      <c r="N4" s="141"/>
      <c r="O4" s="141"/>
      <c r="P4" s="141"/>
      <c r="Q4" s="141"/>
      <c r="R4" s="141"/>
      <c r="S4" s="141"/>
      <c r="T4" s="141"/>
      <c r="U4" s="141"/>
      <c r="V4" s="141"/>
    </row>
    <row r="5" spans="1:35" x14ac:dyDescent="0.3">
      <c r="A5" s="141"/>
      <c r="B5" s="5" t="s">
        <v>95</v>
      </c>
      <c r="C5" s="5" t="s">
        <v>96</v>
      </c>
      <c r="D5" s="163" t="s">
        <v>97</v>
      </c>
      <c r="E5" s="164"/>
      <c r="F5" s="163" t="s">
        <v>100</v>
      </c>
      <c r="G5" s="164"/>
      <c r="H5" s="165" t="s">
        <v>6</v>
      </c>
      <c r="I5" s="165"/>
      <c r="J5" s="165"/>
      <c r="K5" s="166" t="s">
        <v>7</v>
      </c>
      <c r="L5" s="166"/>
      <c r="M5" s="166"/>
      <c r="N5" s="167" t="s">
        <v>60</v>
      </c>
      <c r="O5" s="167"/>
      <c r="P5" s="167"/>
      <c r="Q5" s="168" t="s">
        <v>81</v>
      </c>
      <c r="R5" s="168"/>
      <c r="S5" s="168"/>
      <c r="T5" s="171" t="s">
        <v>105</v>
      </c>
      <c r="U5" s="171"/>
      <c r="V5" s="141"/>
    </row>
    <row r="6" spans="1:35" x14ac:dyDescent="0.3">
      <c r="A6" s="141"/>
      <c r="B6" s="5"/>
      <c r="C6" s="5"/>
      <c r="D6" s="7" t="s">
        <v>101</v>
      </c>
      <c r="E6" s="7" t="s">
        <v>99</v>
      </c>
      <c r="F6" s="7" t="s">
        <v>101</v>
      </c>
      <c r="G6" s="7" t="s">
        <v>99</v>
      </c>
      <c r="H6" s="97" t="s">
        <v>101</v>
      </c>
      <c r="I6" s="97" t="s">
        <v>99</v>
      </c>
      <c r="J6" s="98" t="s">
        <v>127</v>
      </c>
      <c r="K6" s="105" t="s">
        <v>101</v>
      </c>
      <c r="L6" s="105" t="s">
        <v>99</v>
      </c>
      <c r="M6" s="106" t="s">
        <v>127</v>
      </c>
      <c r="N6" s="107" t="s">
        <v>101</v>
      </c>
      <c r="O6" s="107" t="s">
        <v>99</v>
      </c>
      <c r="P6" s="108" t="s">
        <v>127</v>
      </c>
      <c r="Q6" s="109" t="s">
        <v>101</v>
      </c>
      <c r="R6" s="109" t="s">
        <v>99</v>
      </c>
      <c r="S6" s="110" t="s">
        <v>127</v>
      </c>
      <c r="T6" s="111" t="s">
        <v>98</v>
      </c>
      <c r="U6" s="111" t="s">
        <v>99</v>
      </c>
      <c r="V6" s="141"/>
    </row>
    <row r="7" spans="1:35" x14ac:dyDescent="0.3">
      <c r="A7" s="141"/>
      <c r="B7" s="114" t="s">
        <v>106</v>
      </c>
      <c r="C7" s="99">
        <v>740</v>
      </c>
      <c r="D7" s="113">
        <v>276</v>
      </c>
      <c r="E7" s="100">
        <f>D7/C7</f>
        <v>0.37297297297297299</v>
      </c>
      <c r="F7" s="113">
        <v>274</v>
      </c>
      <c r="G7" s="101">
        <f>F7/D7</f>
        <v>0.99275362318840576</v>
      </c>
      <c r="H7" s="99">
        <v>148</v>
      </c>
      <c r="I7" s="100">
        <f>H7/F7</f>
        <v>0.54014598540145986</v>
      </c>
      <c r="J7" s="101">
        <f>I7-'2009'!H7</f>
        <v>7.7308147563622032E-2</v>
      </c>
      <c r="K7" s="99">
        <v>70</v>
      </c>
      <c r="L7" s="100">
        <f t="shared" ref="L7:L30" si="0">K7/F7</f>
        <v>0.25547445255474455</v>
      </c>
      <c r="M7" s="101">
        <f>L7-'2009'!K7</f>
        <v>-1.1417439337147339E-2</v>
      </c>
      <c r="N7" s="99">
        <v>18</v>
      </c>
      <c r="O7" s="100">
        <f>N7/F7</f>
        <v>6.569343065693431E-2</v>
      </c>
      <c r="P7" s="101">
        <f>O7-'2009'!N7</f>
        <v>-0.15052278555928192</v>
      </c>
      <c r="Q7" s="99">
        <v>38</v>
      </c>
      <c r="R7" s="100">
        <f>Q7/F7</f>
        <v>0.13868613138686131</v>
      </c>
      <c r="S7" s="101">
        <f>R7-'2009'!Q7</f>
        <v>8.4632077332807254E-2</v>
      </c>
      <c r="T7" s="99"/>
      <c r="U7" s="112"/>
      <c r="V7" s="141"/>
    </row>
    <row r="8" spans="1:35" x14ac:dyDescent="0.3">
      <c r="A8" s="141"/>
      <c r="B8" s="115" t="s">
        <v>107</v>
      </c>
      <c r="C8" s="102">
        <v>823</v>
      </c>
      <c r="D8" s="31">
        <v>312</v>
      </c>
      <c r="E8" s="103">
        <f t="shared" ref="E8:E30" si="1">D8/C8</f>
        <v>0.37910085054678005</v>
      </c>
      <c r="F8" s="31">
        <v>301</v>
      </c>
      <c r="G8" s="104">
        <f t="shared" ref="G8:G30" si="2">F8/D8</f>
        <v>0.96474358974358976</v>
      </c>
      <c r="H8" s="102">
        <v>143</v>
      </c>
      <c r="I8" s="103">
        <f t="shared" ref="I8:I30" si="3">H8/F8</f>
        <v>0.47508305647840532</v>
      </c>
      <c r="J8" s="104">
        <f>I8-'2009'!H8</f>
        <v>-4.0068458673109819E-2</v>
      </c>
      <c r="K8" s="102">
        <v>84</v>
      </c>
      <c r="L8" s="103">
        <f t="shared" si="0"/>
        <v>0.27906976744186046</v>
      </c>
      <c r="M8" s="104">
        <f>L8-'2009'!K8</f>
        <v>4.2706131078224102E-2</v>
      </c>
      <c r="N8" s="102">
        <v>35</v>
      </c>
      <c r="O8" s="103">
        <f t="shared" ref="O8:O30" si="4">N8/F8</f>
        <v>0.11627906976744186</v>
      </c>
      <c r="P8" s="104">
        <f>O8-'2009'!N8</f>
        <v>-3.5236081747709661E-2</v>
      </c>
      <c r="Q8" s="102">
        <v>39</v>
      </c>
      <c r="R8" s="103">
        <f t="shared" ref="R8:R30" si="5">Q8/F8</f>
        <v>0.12956810631229235</v>
      </c>
      <c r="S8" s="104">
        <f>R8-'2009'!Q8</f>
        <v>3.2598409342595377E-2</v>
      </c>
      <c r="T8" s="102"/>
      <c r="U8" s="10"/>
      <c r="V8" s="141"/>
    </row>
    <row r="9" spans="1:35" x14ac:dyDescent="0.3">
      <c r="A9" s="141"/>
      <c r="B9" s="115" t="s">
        <v>108</v>
      </c>
      <c r="C9" s="102">
        <v>810</v>
      </c>
      <c r="D9" s="31">
        <v>422</v>
      </c>
      <c r="E9" s="103">
        <f t="shared" si="1"/>
        <v>0.5209876543209877</v>
      </c>
      <c r="F9" s="31">
        <v>414</v>
      </c>
      <c r="G9" s="104">
        <f t="shared" si="2"/>
        <v>0.98104265402843605</v>
      </c>
      <c r="H9" s="102">
        <v>187</v>
      </c>
      <c r="I9" s="103">
        <f t="shared" si="3"/>
        <v>0.45169082125603865</v>
      </c>
      <c r="J9" s="104">
        <f>I9-'2009'!H9</f>
        <v>1.5850113291436874E-2</v>
      </c>
      <c r="K9" s="102">
        <v>102</v>
      </c>
      <c r="L9" s="103">
        <f t="shared" si="0"/>
        <v>0.24637681159420291</v>
      </c>
      <c r="M9" s="104">
        <f>L9-'2009'!K9</f>
        <v>8.7084776195972824E-2</v>
      </c>
      <c r="N9" s="102">
        <v>78</v>
      </c>
      <c r="O9" s="103">
        <f t="shared" si="4"/>
        <v>0.18840579710144928</v>
      </c>
      <c r="P9" s="104">
        <f>O9-'2009'!N9</f>
        <v>-5.9381813518019744E-2</v>
      </c>
      <c r="Q9" s="102">
        <v>47</v>
      </c>
      <c r="R9" s="103">
        <f t="shared" si="5"/>
        <v>0.11352657004830918</v>
      </c>
      <c r="S9" s="104">
        <f>R9-'2009'!Q9</f>
        <v>-4.3553075969389926E-2</v>
      </c>
      <c r="T9" s="102"/>
      <c r="U9" s="10"/>
      <c r="V9" s="141"/>
    </row>
    <row r="10" spans="1:35" x14ac:dyDescent="0.3">
      <c r="A10" s="141"/>
      <c r="B10" s="115" t="s">
        <v>109</v>
      </c>
      <c r="C10" s="102">
        <v>850</v>
      </c>
      <c r="D10" s="31">
        <v>457</v>
      </c>
      <c r="E10" s="103">
        <f t="shared" si="1"/>
        <v>0.53764705882352937</v>
      </c>
      <c r="F10" s="31">
        <v>454</v>
      </c>
      <c r="G10" s="104">
        <f t="shared" si="2"/>
        <v>0.99343544857768051</v>
      </c>
      <c r="H10" s="102">
        <v>163</v>
      </c>
      <c r="I10" s="103">
        <f t="shared" si="3"/>
        <v>0.3590308370044053</v>
      </c>
      <c r="J10" s="104">
        <f>I10-'2009'!H10</f>
        <v>-6.3588210614642315E-2</v>
      </c>
      <c r="K10" s="102">
        <v>158</v>
      </c>
      <c r="L10" s="103">
        <f t="shared" si="0"/>
        <v>0.34801762114537443</v>
      </c>
      <c r="M10" s="104">
        <f>L10-'2009'!K10</f>
        <v>2.6589049716802982E-2</v>
      </c>
      <c r="N10" s="102">
        <v>59</v>
      </c>
      <c r="O10" s="103">
        <f t="shared" si="4"/>
        <v>0.12995594713656389</v>
      </c>
      <c r="P10" s="104">
        <f>O10-'2009'!N10</f>
        <v>-2.0837703657086898E-2</v>
      </c>
      <c r="Q10" s="102">
        <v>49</v>
      </c>
      <c r="R10" s="103">
        <f t="shared" si="5"/>
        <v>0.10792951541850221</v>
      </c>
      <c r="S10" s="104">
        <f>R10-'2009'!Q10</f>
        <v>2.7707852597720489E-3</v>
      </c>
      <c r="T10" s="102">
        <v>25</v>
      </c>
      <c r="U10" s="104">
        <f>T10/F10</f>
        <v>5.5066079295154183E-2</v>
      </c>
      <c r="V10" s="141"/>
    </row>
    <row r="11" spans="1:35" x14ac:dyDescent="0.3">
      <c r="A11" s="141"/>
      <c r="B11" s="115" t="s">
        <v>110</v>
      </c>
      <c r="C11" s="102">
        <v>557</v>
      </c>
      <c r="D11" s="31">
        <v>220</v>
      </c>
      <c r="E11" s="103">
        <f t="shared" si="1"/>
        <v>0.39497307001795334</v>
      </c>
      <c r="F11" s="31">
        <v>215</v>
      </c>
      <c r="G11" s="104">
        <f t="shared" si="2"/>
        <v>0.97727272727272729</v>
      </c>
      <c r="H11" s="102">
        <v>66</v>
      </c>
      <c r="I11" s="103">
        <f t="shared" si="3"/>
        <v>0.30697674418604654</v>
      </c>
      <c r="J11" s="104">
        <f>I11-'2009'!H11</f>
        <v>-3.917710196779961E-2</v>
      </c>
      <c r="K11" s="102">
        <v>109</v>
      </c>
      <c r="L11" s="103">
        <f t="shared" si="0"/>
        <v>0.50697674418604655</v>
      </c>
      <c r="M11" s="104">
        <f>L11-'2009'!K11</f>
        <v>5.3130590339892703E-2</v>
      </c>
      <c r="N11" s="102">
        <v>21</v>
      </c>
      <c r="O11" s="103">
        <f t="shared" si="4"/>
        <v>9.7674418604651161E-2</v>
      </c>
      <c r="P11" s="104">
        <f>O11-'2009'!N11</f>
        <v>-3.6940966010733448E-2</v>
      </c>
      <c r="Q11" s="102">
        <v>19</v>
      </c>
      <c r="R11" s="103">
        <f t="shared" si="5"/>
        <v>8.8372093023255813E-2</v>
      </c>
      <c r="S11" s="104">
        <f>R11-'2009'!Q11</f>
        <v>2.2987477638640424E-2</v>
      </c>
      <c r="T11" s="102"/>
      <c r="U11" s="10"/>
      <c r="V11" s="141"/>
    </row>
    <row r="12" spans="1:35" x14ac:dyDescent="0.3">
      <c r="A12" s="141"/>
      <c r="B12" s="115" t="s">
        <v>111</v>
      </c>
      <c r="C12" s="102">
        <v>679</v>
      </c>
      <c r="D12" s="31">
        <v>230</v>
      </c>
      <c r="E12" s="103">
        <f t="shared" si="1"/>
        <v>0.33873343151693669</v>
      </c>
      <c r="F12" s="31">
        <v>224</v>
      </c>
      <c r="G12" s="104">
        <f t="shared" si="2"/>
        <v>0.97391304347826091</v>
      </c>
      <c r="H12" s="102">
        <v>69</v>
      </c>
      <c r="I12" s="103">
        <f t="shared" si="3"/>
        <v>0.3080357142857143</v>
      </c>
      <c r="J12" s="104">
        <f>I12-'2009'!H12</f>
        <v>-0.16213972431077694</v>
      </c>
      <c r="K12" s="102">
        <v>86</v>
      </c>
      <c r="L12" s="103">
        <f t="shared" si="0"/>
        <v>0.38392857142857145</v>
      </c>
      <c r="M12" s="104">
        <f>L12-'2009'!K12</f>
        <v>0.16287593984962409</v>
      </c>
      <c r="N12" s="102">
        <v>33</v>
      </c>
      <c r="O12" s="103">
        <f t="shared" si="4"/>
        <v>0.14732142857142858</v>
      </c>
      <c r="P12" s="104">
        <f>O12-'2009'!N12</f>
        <v>-6.6713659147869669E-2</v>
      </c>
      <c r="Q12" s="102">
        <v>36</v>
      </c>
      <c r="R12" s="103">
        <f t="shared" si="5"/>
        <v>0.16071428571428573</v>
      </c>
      <c r="S12" s="104">
        <f>R12-'2009'!Q12</f>
        <v>6.5977443609022565E-2</v>
      </c>
      <c r="T12" s="102"/>
      <c r="U12" s="10"/>
      <c r="V12" s="141"/>
    </row>
    <row r="13" spans="1:35" x14ac:dyDescent="0.3">
      <c r="A13" s="141"/>
      <c r="B13" s="115" t="s">
        <v>112</v>
      </c>
      <c r="C13" s="102">
        <v>851</v>
      </c>
      <c r="D13" s="31">
        <v>370</v>
      </c>
      <c r="E13" s="103">
        <f t="shared" si="1"/>
        <v>0.43478260869565216</v>
      </c>
      <c r="F13" s="31">
        <v>364</v>
      </c>
      <c r="G13" s="104">
        <f t="shared" si="2"/>
        <v>0.98378378378378384</v>
      </c>
      <c r="H13" s="102">
        <v>160</v>
      </c>
      <c r="I13" s="103">
        <f t="shared" si="3"/>
        <v>0.43956043956043955</v>
      </c>
      <c r="J13" s="104">
        <f>I13-'2009'!H13</f>
        <v>-4.5514187305232101E-2</v>
      </c>
      <c r="K13" s="102">
        <v>158</v>
      </c>
      <c r="L13" s="103">
        <f t="shared" si="0"/>
        <v>0.43406593406593408</v>
      </c>
      <c r="M13" s="104">
        <f>L13-'2009'!K13</f>
        <v>0.1455087201355858</v>
      </c>
      <c r="N13" s="102">
        <v>27</v>
      </c>
      <c r="O13" s="103">
        <f t="shared" si="4"/>
        <v>7.4175824175824176E-2</v>
      </c>
      <c r="P13" s="104">
        <f>O13-'2009'!N13</f>
        <v>-9.0003280301787766E-2</v>
      </c>
      <c r="Q13" s="102">
        <v>19</v>
      </c>
      <c r="R13" s="103">
        <f t="shared" si="5"/>
        <v>5.21978021978022E-2</v>
      </c>
      <c r="S13" s="104">
        <f>R13-'2009'!Q13</f>
        <v>-9.9912525285659609E-3</v>
      </c>
      <c r="T13" s="102"/>
      <c r="U13" s="10"/>
      <c r="V13" s="141"/>
    </row>
    <row r="14" spans="1:35" x14ac:dyDescent="0.3">
      <c r="A14" s="141"/>
      <c r="B14" s="116" t="s">
        <v>83</v>
      </c>
      <c r="C14" s="117">
        <f>SUM(C7:C13)</f>
        <v>5310</v>
      </c>
      <c r="D14" s="118">
        <f>SUM(D7:D13)</f>
        <v>2287</v>
      </c>
      <c r="E14" s="119">
        <f t="shared" si="1"/>
        <v>0.43069679849340864</v>
      </c>
      <c r="F14" s="118">
        <f>SUM(F7:F13)</f>
        <v>2246</v>
      </c>
      <c r="G14" s="120">
        <f t="shared" si="2"/>
        <v>0.98207258417140364</v>
      </c>
      <c r="H14" s="117">
        <f>SUM(H7:H13)</f>
        <v>936</v>
      </c>
      <c r="I14" s="119">
        <f t="shared" si="3"/>
        <v>0.41674087266251114</v>
      </c>
      <c r="J14" s="120">
        <f>I14-'2009'!H14</f>
        <v>-3.2448530263546604E-2</v>
      </c>
      <c r="K14" s="117">
        <f>SUM(K7:K13)</f>
        <v>767</v>
      </c>
      <c r="L14" s="119">
        <f t="shared" si="0"/>
        <v>0.3414959928762244</v>
      </c>
      <c r="M14" s="120">
        <f>L14-'2009'!K14</f>
        <v>6.9451706597062679E-2</v>
      </c>
      <c r="N14" s="117">
        <f>SUM(N7:N13)</f>
        <v>271</v>
      </c>
      <c r="O14" s="119">
        <f t="shared" si="4"/>
        <v>0.12065894924309885</v>
      </c>
      <c r="P14" s="120">
        <f>O14-'2009'!N14</f>
        <v>-6.2812778712614883E-2</v>
      </c>
      <c r="Q14" s="117">
        <f>SUM(Q7:Q13)</f>
        <v>247</v>
      </c>
      <c r="R14" s="119">
        <f t="shared" si="5"/>
        <v>0.10997328584149599</v>
      </c>
      <c r="S14" s="120">
        <f>R14-'2009'!Q14</f>
        <v>1.4678703002429169E-2</v>
      </c>
      <c r="T14" s="117">
        <f>SUM(T7:T13)</f>
        <v>25</v>
      </c>
      <c r="U14" s="120">
        <f t="shared" ref="U14" si="6">T14/H14</f>
        <v>2.6709401709401708E-2</v>
      </c>
      <c r="V14" s="141"/>
    </row>
    <row r="15" spans="1:35" x14ac:dyDescent="0.3">
      <c r="A15" s="141"/>
      <c r="B15" s="115" t="s">
        <v>113</v>
      </c>
      <c r="C15" s="102">
        <v>577</v>
      </c>
      <c r="D15" s="31">
        <v>314</v>
      </c>
      <c r="E15" s="103">
        <f t="shared" si="1"/>
        <v>0.54419410745233965</v>
      </c>
      <c r="F15" s="31">
        <v>305</v>
      </c>
      <c r="G15" s="104">
        <f t="shared" si="2"/>
        <v>0.9713375796178344</v>
      </c>
      <c r="H15" s="102">
        <v>187</v>
      </c>
      <c r="I15" s="103">
        <f t="shared" si="3"/>
        <v>0.61311475409836069</v>
      </c>
      <c r="J15" s="104">
        <f>I15-'2009'!H15</f>
        <v>6.790198814091386E-2</v>
      </c>
      <c r="K15" s="102">
        <v>75</v>
      </c>
      <c r="L15" s="103">
        <f t="shared" si="0"/>
        <v>0.24590163934426229</v>
      </c>
      <c r="M15" s="104">
        <f>L15-'2009'!K15</f>
        <v>-3.8672828740844101E-2</v>
      </c>
      <c r="N15" s="102">
        <v>15</v>
      </c>
      <c r="O15" s="103">
        <f t="shared" si="4"/>
        <v>4.9180327868852458E-2</v>
      </c>
      <c r="P15" s="104">
        <f>O15-'2009'!N15</f>
        <v>-9.3303104290198835E-3</v>
      </c>
      <c r="Q15" s="102">
        <v>28</v>
      </c>
      <c r="R15" s="103">
        <f t="shared" si="5"/>
        <v>9.1803278688524587E-2</v>
      </c>
      <c r="S15" s="104">
        <f>R15-'2009'!Q15</f>
        <v>-1.9898848971049876E-2</v>
      </c>
      <c r="T15" s="102"/>
      <c r="U15" s="10"/>
      <c r="V15" s="141"/>
    </row>
    <row r="16" spans="1:35" x14ac:dyDescent="0.3">
      <c r="A16" s="141"/>
      <c r="B16" s="115" t="s">
        <v>114</v>
      </c>
      <c r="C16" s="102">
        <v>361</v>
      </c>
      <c r="D16" s="31">
        <v>205</v>
      </c>
      <c r="E16" s="103">
        <f t="shared" si="1"/>
        <v>0.56786703601108035</v>
      </c>
      <c r="F16" s="31">
        <v>193</v>
      </c>
      <c r="G16" s="104">
        <f t="shared" si="2"/>
        <v>0.94146341463414629</v>
      </c>
      <c r="H16" s="102">
        <v>108</v>
      </c>
      <c r="I16" s="103">
        <f t="shared" si="3"/>
        <v>0.55958549222797926</v>
      </c>
      <c r="J16" s="104">
        <f>I16-'2009'!H16</f>
        <v>-2.2714507772020776E-2</v>
      </c>
      <c r="K16" s="102">
        <v>47</v>
      </c>
      <c r="L16" s="103">
        <f t="shared" si="0"/>
        <v>0.24352331606217617</v>
      </c>
      <c r="M16" s="104">
        <f>L16-'2009'!K16</f>
        <v>-2.6476683937823847E-2</v>
      </c>
      <c r="N16" s="102">
        <v>12</v>
      </c>
      <c r="O16" s="103">
        <f t="shared" si="4"/>
        <v>6.2176165803108807E-2</v>
      </c>
      <c r="P16" s="104">
        <f>O16-'2009'!N16</f>
        <v>-1.8023834196891186E-2</v>
      </c>
      <c r="Q16" s="102">
        <v>26</v>
      </c>
      <c r="R16" s="103">
        <f t="shared" si="5"/>
        <v>0.13471502590673576</v>
      </c>
      <c r="S16" s="104">
        <f>R16-'2009'!Q16</f>
        <v>6.7215025906735754E-2</v>
      </c>
      <c r="T16" s="102"/>
      <c r="U16" s="10"/>
      <c r="V16" s="141"/>
    </row>
    <row r="17" spans="1:22" s="8" customFormat="1" x14ac:dyDescent="0.3">
      <c r="A17" s="143"/>
      <c r="B17" s="116" t="s">
        <v>10</v>
      </c>
      <c r="C17" s="117">
        <f>SUM(C15:C16)</f>
        <v>938</v>
      </c>
      <c r="D17" s="118">
        <f>SUM(D15:D16)</f>
        <v>519</v>
      </c>
      <c r="E17" s="119">
        <f t="shared" si="1"/>
        <v>0.55330490405117272</v>
      </c>
      <c r="F17" s="118">
        <f>SUM(F15:F16)</f>
        <v>498</v>
      </c>
      <c r="G17" s="120">
        <f t="shared" si="2"/>
        <v>0.95953757225433522</v>
      </c>
      <c r="H17" s="117">
        <f>SUM(H15:H16)</f>
        <v>295</v>
      </c>
      <c r="I17" s="119">
        <f t="shared" si="3"/>
        <v>0.59236947791164662</v>
      </c>
      <c r="J17" s="120">
        <f>I17-'2009'!H17</f>
        <v>3.2818061753248196E-2</v>
      </c>
      <c r="K17" s="117">
        <f>SUM(K15:K16)</f>
        <v>122</v>
      </c>
      <c r="L17" s="119">
        <f t="shared" si="0"/>
        <v>0.24497991967871485</v>
      </c>
      <c r="M17" s="120">
        <f>L17-'2009'!K17</f>
        <v>-3.3959773931231341E-2</v>
      </c>
      <c r="N17" s="117">
        <f>SUM(N15:N16)</f>
        <v>27</v>
      </c>
      <c r="O17" s="119">
        <f t="shared" si="4"/>
        <v>5.4216867469879519E-2</v>
      </c>
      <c r="P17" s="120">
        <f>O17-'2009'!N17</f>
        <v>-1.2679302360807894E-2</v>
      </c>
      <c r="Q17" s="117">
        <f>SUM(Q15:Q16)</f>
        <v>54</v>
      </c>
      <c r="R17" s="119">
        <f t="shared" si="5"/>
        <v>0.10843373493975904</v>
      </c>
      <c r="S17" s="120">
        <f>R17-'2009'!Q17</f>
        <v>1.3821014538790935E-2</v>
      </c>
      <c r="T17" s="117"/>
      <c r="U17" s="121"/>
      <c r="V17" s="143"/>
    </row>
    <row r="18" spans="1:22" x14ac:dyDescent="0.3">
      <c r="A18" s="141"/>
      <c r="B18" s="115" t="s">
        <v>115</v>
      </c>
      <c r="C18" s="102">
        <v>240</v>
      </c>
      <c r="D18" s="31">
        <v>155</v>
      </c>
      <c r="E18" s="103">
        <f t="shared" si="1"/>
        <v>0.64583333333333337</v>
      </c>
      <c r="F18" s="31">
        <v>154</v>
      </c>
      <c r="G18" s="104">
        <f t="shared" si="2"/>
        <v>0.99354838709677418</v>
      </c>
      <c r="H18" s="102">
        <v>48</v>
      </c>
      <c r="I18" s="103">
        <f t="shared" si="3"/>
        <v>0.31168831168831168</v>
      </c>
      <c r="J18" s="104">
        <f>I18-'2009'!H18</f>
        <v>-3.3811688311688293E-2</v>
      </c>
      <c r="K18" s="102">
        <v>86</v>
      </c>
      <c r="L18" s="103">
        <f t="shared" si="0"/>
        <v>0.55844155844155841</v>
      </c>
      <c r="M18" s="104">
        <f>L18-'2009'!K18</f>
        <v>-5.1584415584415844E-3</v>
      </c>
      <c r="N18" s="102">
        <v>4</v>
      </c>
      <c r="O18" s="103">
        <f t="shared" si="4"/>
        <v>2.5974025974025976E-2</v>
      </c>
      <c r="P18" s="104">
        <f>O18-'2009'!N18</f>
        <v>-2.2525974025974026E-2</v>
      </c>
      <c r="Q18" s="102">
        <v>16</v>
      </c>
      <c r="R18" s="103">
        <f t="shared" si="5"/>
        <v>0.1038961038961039</v>
      </c>
      <c r="S18" s="104">
        <f>R18-'2009'!Q18</f>
        <v>6.1496103896103903E-2</v>
      </c>
      <c r="T18" s="102"/>
      <c r="U18" s="10"/>
      <c r="V18" s="141"/>
    </row>
    <row r="19" spans="1:22" x14ac:dyDescent="0.3">
      <c r="A19" s="141"/>
      <c r="B19" s="115" t="s">
        <v>116</v>
      </c>
      <c r="C19" s="102">
        <v>735</v>
      </c>
      <c r="D19" s="31">
        <v>456</v>
      </c>
      <c r="E19" s="103">
        <f t="shared" si="1"/>
        <v>0.62040816326530612</v>
      </c>
      <c r="F19" s="31">
        <v>447</v>
      </c>
      <c r="G19" s="104">
        <f t="shared" si="2"/>
        <v>0.98026315789473684</v>
      </c>
      <c r="H19" s="102">
        <v>234</v>
      </c>
      <c r="I19" s="103">
        <f t="shared" si="3"/>
        <v>0.52348993288590606</v>
      </c>
      <c r="J19" s="104">
        <f>I19-'2009'!H19</f>
        <v>4.1309639384857821E-2</v>
      </c>
      <c r="K19" s="102">
        <v>191</v>
      </c>
      <c r="L19" s="103">
        <f t="shared" si="0"/>
        <v>0.42729306487695751</v>
      </c>
      <c r="M19" s="104">
        <f>L19-'2009'!K19</f>
        <v>3.8129810195151603E-3</v>
      </c>
      <c r="N19" s="102">
        <v>5</v>
      </c>
      <c r="O19" s="103">
        <f t="shared" si="4"/>
        <v>1.1185682326621925E-2</v>
      </c>
      <c r="P19" s="104">
        <f>O19-'2009'!N19</f>
        <v>-5.3803835493084567E-2</v>
      </c>
      <c r="Q19" s="102">
        <v>17</v>
      </c>
      <c r="R19" s="103">
        <f t="shared" si="5"/>
        <v>3.803131991051454E-2</v>
      </c>
      <c r="S19" s="104">
        <f>R19-'2009'!Q19</f>
        <v>8.6812150887116031E-3</v>
      </c>
      <c r="T19" s="102"/>
      <c r="U19" s="10"/>
      <c r="V19" s="141"/>
    </row>
    <row r="20" spans="1:22" x14ac:dyDescent="0.3">
      <c r="A20" s="141"/>
      <c r="B20" s="115" t="s">
        <v>117</v>
      </c>
      <c r="C20" s="102">
        <v>747</v>
      </c>
      <c r="D20" s="31">
        <v>485</v>
      </c>
      <c r="E20" s="103">
        <f t="shared" si="1"/>
        <v>0.64926372155287815</v>
      </c>
      <c r="F20" s="31">
        <v>478</v>
      </c>
      <c r="G20" s="104">
        <f t="shared" si="2"/>
        <v>0.9855670103092784</v>
      </c>
      <c r="H20" s="102">
        <v>323</v>
      </c>
      <c r="I20" s="103">
        <f t="shared" si="3"/>
        <v>0.67573221757322177</v>
      </c>
      <c r="J20" s="104">
        <f>I20-'2009'!H20</f>
        <v>5.7322175732217318E-3</v>
      </c>
      <c r="K20" s="102">
        <v>122</v>
      </c>
      <c r="L20" s="103">
        <f t="shared" si="0"/>
        <v>0.25523012552301255</v>
      </c>
      <c r="M20" s="104">
        <f>L20-'2009'!K20</f>
        <v>4.523012552301256E-2</v>
      </c>
      <c r="N20" s="102">
        <v>16</v>
      </c>
      <c r="O20" s="103">
        <f t="shared" si="4"/>
        <v>3.3472803347280332E-2</v>
      </c>
      <c r="P20" s="104">
        <f>O20-'2009'!N20</f>
        <v>-5.8527196652719667E-2</v>
      </c>
      <c r="Q20" s="102">
        <v>17</v>
      </c>
      <c r="R20" s="103">
        <f t="shared" si="5"/>
        <v>3.5564853556485358E-2</v>
      </c>
      <c r="S20" s="104">
        <f>R20-'2009'!Q20</f>
        <v>7.5648535564853576E-3</v>
      </c>
      <c r="T20" s="102"/>
      <c r="U20" s="10"/>
      <c r="V20" s="141"/>
    </row>
    <row r="21" spans="1:22" s="8" customFormat="1" x14ac:dyDescent="0.3">
      <c r="A21" s="143"/>
      <c r="B21" s="116" t="s">
        <v>12</v>
      </c>
      <c r="C21" s="117">
        <f>C19+C20</f>
        <v>1482</v>
      </c>
      <c r="D21" s="118">
        <f>D19+D20</f>
        <v>941</v>
      </c>
      <c r="E21" s="119">
        <f t="shared" si="1"/>
        <v>0.63495276653171395</v>
      </c>
      <c r="F21" s="118">
        <f>F19+F20</f>
        <v>925</v>
      </c>
      <c r="G21" s="120">
        <f t="shared" si="2"/>
        <v>0.98299681190223165</v>
      </c>
      <c r="H21" s="117">
        <f>H19+H20</f>
        <v>557</v>
      </c>
      <c r="I21" s="119">
        <f t="shared" si="3"/>
        <v>0.60216216216216212</v>
      </c>
      <c r="J21" s="120">
        <f>I21-'2009'!H21</f>
        <v>2.3861240974853981E-2</v>
      </c>
      <c r="K21" s="117">
        <f>K19+K20</f>
        <v>313</v>
      </c>
      <c r="L21" s="119">
        <f t="shared" si="0"/>
        <v>0.33837837837837836</v>
      </c>
      <c r="M21" s="120">
        <f>L21-'2009'!K21</f>
        <v>2.4151152175717172E-2</v>
      </c>
      <c r="N21" s="117">
        <f>N19+N20</f>
        <v>21</v>
      </c>
      <c r="O21" s="119">
        <f t="shared" si="4"/>
        <v>2.2702702702702703E-2</v>
      </c>
      <c r="P21" s="120">
        <f>O21-'2009'!N21</f>
        <v>-5.6109989211319808E-2</v>
      </c>
      <c r="Q21" s="117">
        <f>Q19+Q20</f>
        <v>34</v>
      </c>
      <c r="R21" s="119">
        <f t="shared" si="5"/>
        <v>3.6756756756756756E-2</v>
      </c>
      <c r="S21" s="120">
        <f>R21-'2009'!Q21</f>
        <v>8.0975960607485679E-3</v>
      </c>
      <c r="T21" s="117"/>
      <c r="U21" s="121"/>
      <c r="V21" s="143"/>
    </row>
    <row r="22" spans="1:22" x14ac:dyDescent="0.3">
      <c r="A22" s="141"/>
      <c r="B22" s="115" t="s">
        <v>118</v>
      </c>
      <c r="C22" s="102">
        <v>308</v>
      </c>
      <c r="D22" s="31">
        <v>191</v>
      </c>
      <c r="E22" s="103">
        <f t="shared" si="1"/>
        <v>0.62012987012987009</v>
      </c>
      <c r="F22" s="31">
        <v>190</v>
      </c>
      <c r="G22" s="104">
        <f t="shared" si="2"/>
        <v>0.99476439790575921</v>
      </c>
      <c r="H22" s="102">
        <v>55</v>
      </c>
      <c r="I22" s="103">
        <f t="shared" si="3"/>
        <v>0.28947368421052633</v>
      </c>
      <c r="J22" s="104">
        <f>I22-'2009'!H22</f>
        <v>-9.9126315789473674E-2</v>
      </c>
      <c r="K22" s="102">
        <v>98</v>
      </c>
      <c r="L22" s="103">
        <f t="shared" si="0"/>
        <v>0.51578947368421058</v>
      </c>
      <c r="M22" s="104">
        <f>L22-'2009'!K22</f>
        <v>8.7889473684210573E-2</v>
      </c>
      <c r="N22" s="102">
        <v>8</v>
      </c>
      <c r="O22" s="103">
        <f t="shared" si="4"/>
        <v>4.2105263157894736E-2</v>
      </c>
      <c r="P22" s="104">
        <f>O22-'2009'!N22</f>
        <v>-1.4694736842105267E-2</v>
      </c>
      <c r="Q22" s="102">
        <v>29</v>
      </c>
      <c r="R22" s="103">
        <f t="shared" si="5"/>
        <v>0.15263157894736842</v>
      </c>
      <c r="S22" s="104">
        <f>R22-'2009'!Q22</f>
        <v>2.6031578947368433E-2</v>
      </c>
      <c r="T22" s="102"/>
      <c r="U22" s="10"/>
      <c r="V22" s="141"/>
    </row>
    <row r="23" spans="1:22" x14ac:dyDescent="0.3">
      <c r="A23" s="141"/>
      <c r="B23" s="115" t="s">
        <v>119</v>
      </c>
      <c r="C23" s="102">
        <v>134</v>
      </c>
      <c r="D23" s="31">
        <v>101</v>
      </c>
      <c r="E23" s="103">
        <f t="shared" si="1"/>
        <v>0.75373134328358204</v>
      </c>
      <c r="F23" s="31">
        <v>100</v>
      </c>
      <c r="G23" s="104">
        <f t="shared" si="2"/>
        <v>0.99009900990099009</v>
      </c>
      <c r="H23" s="102">
        <v>64</v>
      </c>
      <c r="I23" s="103">
        <f t="shared" si="3"/>
        <v>0.64</v>
      </c>
      <c r="J23" s="104">
        <f>I23-'2009'!H23</f>
        <v>-9.3299999999999939E-2</v>
      </c>
      <c r="K23" s="102">
        <v>28</v>
      </c>
      <c r="L23" s="103">
        <f t="shared" si="0"/>
        <v>0.28000000000000003</v>
      </c>
      <c r="M23" s="104">
        <f>L23-'2009'!K23</f>
        <v>0.18480000000000002</v>
      </c>
      <c r="N23" s="102">
        <v>7</v>
      </c>
      <c r="O23" s="103">
        <f t="shared" si="4"/>
        <v>7.0000000000000007E-2</v>
      </c>
      <c r="P23" s="104">
        <f>O23-'2009'!N23</f>
        <v>-5.3799999999999987E-2</v>
      </c>
      <c r="Q23" s="102">
        <v>1</v>
      </c>
      <c r="R23" s="103">
        <f t="shared" si="5"/>
        <v>0.01</v>
      </c>
      <c r="S23" s="104">
        <f>R23-'2009'!Q23</f>
        <v>-3.7600000000000001E-2</v>
      </c>
      <c r="T23" s="102"/>
      <c r="U23" s="10"/>
      <c r="V23" s="141"/>
    </row>
    <row r="24" spans="1:22" x14ac:dyDescent="0.3">
      <c r="A24" s="141"/>
      <c r="B24" s="115" t="s">
        <v>120</v>
      </c>
      <c r="C24" s="102">
        <v>182</v>
      </c>
      <c r="D24" s="31">
        <v>124</v>
      </c>
      <c r="E24" s="103">
        <f t="shared" si="1"/>
        <v>0.68131868131868134</v>
      </c>
      <c r="F24" s="31">
        <v>123</v>
      </c>
      <c r="G24" s="104">
        <f t="shared" si="2"/>
        <v>0.99193548387096775</v>
      </c>
      <c r="H24" s="102">
        <v>95</v>
      </c>
      <c r="I24" s="103">
        <f t="shared" si="3"/>
        <v>0.77235772357723576</v>
      </c>
      <c r="J24" s="104">
        <f>I24-'2009'!H24</f>
        <v>4.1157723577235794E-2</v>
      </c>
      <c r="K24" s="102">
        <v>13</v>
      </c>
      <c r="L24" s="103">
        <f t="shared" si="0"/>
        <v>0.10569105691056911</v>
      </c>
      <c r="M24" s="104">
        <f>L24-'2009'!K24</f>
        <v>1.1891056910569117E-2</v>
      </c>
      <c r="N24" s="102">
        <v>13</v>
      </c>
      <c r="O24" s="103">
        <f t="shared" si="4"/>
        <v>0.10569105691056911</v>
      </c>
      <c r="P24" s="104">
        <f>O24-'2009'!N24</f>
        <v>-3.8108943089430899E-2</v>
      </c>
      <c r="Q24" s="102">
        <v>2</v>
      </c>
      <c r="R24" s="103">
        <f t="shared" si="5"/>
        <v>1.6260162601626018E-2</v>
      </c>
      <c r="S24" s="104">
        <f>R24-'2009'!Q24</f>
        <v>-1.4939837398373981E-2</v>
      </c>
      <c r="T24" s="102"/>
      <c r="U24" s="10"/>
      <c r="V24" s="141"/>
    </row>
    <row r="25" spans="1:22" x14ac:dyDescent="0.3">
      <c r="A25" s="141"/>
      <c r="B25" s="115" t="s">
        <v>125</v>
      </c>
      <c r="C25" s="102">
        <v>405</v>
      </c>
      <c r="D25" s="31">
        <v>253</v>
      </c>
      <c r="E25" s="103">
        <f t="shared" si="1"/>
        <v>0.62469135802469133</v>
      </c>
      <c r="F25" s="31">
        <v>250</v>
      </c>
      <c r="G25" s="104">
        <f t="shared" si="2"/>
        <v>0.98814229249011853</v>
      </c>
      <c r="H25" s="102">
        <v>168</v>
      </c>
      <c r="I25" s="103">
        <f t="shared" si="3"/>
        <v>0.67200000000000004</v>
      </c>
      <c r="J25" s="104">
        <f>I25-'2009'!H25</f>
        <v>-0.1157999999999999</v>
      </c>
      <c r="K25" s="102">
        <v>24</v>
      </c>
      <c r="L25" s="103">
        <f t="shared" si="0"/>
        <v>9.6000000000000002E-2</v>
      </c>
      <c r="M25" s="104">
        <f>L25-'2009'!K25</f>
        <v>1.3300000000000006E-2</v>
      </c>
      <c r="N25" s="102">
        <v>30</v>
      </c>
      <c r="O25" s="103">
        <f t="shared" si="4"/>
        <v>0.12</v>
      </c>
      <c r="P25" s="104">
        <f>O25-'2009'!N25</f>
        <v>6.2399999999999997E-2</v>
      </c>
      <c r="Q25" s="102">
        <v>28</v>
      </c>
      <c r="R25" s="103">
        <f t="shared" si="5"/>
        <v>0.112</v>
      </c>
      <c r="S25" s="104">
        <f>R25-'2009'!Q25</f>
        <v>4.0099999999999997E-2</v>
      </c>
      <c r="T25" s="102"/>
      <c r="U25" s="10"/>
      <c r="V25" s="141"/>
    </row>
    <row r="26" spans="1:22" x14ac:dyDescent="0.3">
      <c r="A26" s="141"/>
      <c r="B26" s="115" t="s">
        <v>121</v>
      </c>
      <c r="C26" s="102">
        <v>235</v>
      </c>
      <c r="D26" s="31">
        <v>156</v>
      </c>
      <c r="E26" s="103">
        <f t="shared" si="1"/>
        <v>0.66382978723404251</v>
      </c>
      <c r="F26" s="31">
        <v>146</v>
      </c>
      <c r="G26" s="104">
        <f t="shared" si="2"/>
        <v>0.9358974358974359</v>
      </c>
      <c r="H26" s="102">
        <v>94</v>
      </c>
      <c r="I26" s="103">
        <f t="shared" si="3"/>
        <v>0.64383561643835618</v>
      </c>
      <c r="J26" s="104">
        <f>I26-'2009'!H26</f>
        <v>6.2635616438356134E-2</v>
      </c>
      <c r="K26" s="102">
        <v>36</v>
      </c>
      <c r="L26" s="103">
        <f t="shared" si="0"/>
        <v>0.24657534246575341</v>
      </c>
      <c r="M26" s="104">
        <f>L26-'2009'!K26</f>
        <v>2.1575342465753405E-2</v>
      </c>
      <c r="N26" s="102">
        <v>7</v>
      </c>
      <c r="O26" s="103">
        <f t="shared" si="4"/>
        <v>4.7945205479452052E-2</v>
      </c>
      <c r="P26" s="104">
        <f>O26-'2009'!N26</f>
        <v>-7.0854794520547951E-2</v>
      </c>
      <c r="Q26" s="102">
        <v>9</v>
      </c>
      <c r="R26" s="103">
        <f t="shared" si="5"/>
        <v>6.1643835616438353E-2</v>
      </c>
      <c r="S26" s="104">
        <f>R26-'2009'!Q26</f>
        <v>-1.3356164383561644E-2</v>
      </c>
      <c r="T26" s="102"/>
      <c r="U26" s="10"/>
      <c r="V26" s="141"/>
    </row>
    <row r="27" spans="1:22" x14ac:dyDescent="0.3">
      <c r="A27" s="141"/>
      <c r="B27" s="115" t="s">
        <v>122</v>
      </c>
      <c r="C27" s="102">
        <v>816</v>
      </c>
      <c r="D27" s="31">
        <v>418</v>
      </c>
      <c r="E27" s="103">
        <f t="shared" si="1"/>
        <v>0.51225490196078427</v>
      </c>
      <c r="F27" s="31">
        <v>413</v>
      </c>
      <c r="G27" s="104">
        <f t="shared" si="2"/>
        <v>0.98803827751196172</v>
      </c>
      <c r="H27" s="102">
        <v>254</v>
      </c>
      <c r="I27" s="103">
        <f t="shared" si="3"/>
        <v>0.61501210653753025</v>
      </c>
      <c r="J27" s="104">
        <f>I27-'2009'!H27</f>
        <v>-9.1917151185206825E-3</v>
      </c>
      <c r="K27" s="102">
        <v>85</v>
      </c>
      <c r="L27" s="103">
        <f t="shared" si="0"/>
        <v>0.20581113801452786</v>
      </c>
      <c r="M27" s="104">
        <f>L27-'2009'!K27</f>
        <v>1.9894819635724315E-3</v>
      </c>
      <c r="N27" s="102">
        <v>18</v>
      </c>
      <c r="O27" s="103">
        <f t="shared" si="4"/>
        <v>4.3583535108958835E-2</v>
      </c>
      <c r="P27" s="104">
        <f>O27-'2009'!N27</f>
        <v>-1.7987590156433947E-2</v>
      </c>
      <c r="Q27" s="102">
        <v>56</v>
      </c>
      <c r="R27" s="103">
        <f t="shared" si="5"/>
        <v>0.13559322033898305</v>
      </c>
      <c r="S27" s="104">
        <f>R27-'2009'!Q27</f>
        <v>2.5189823311382198E-2</v>
      </c>
      <c r="T27" s="102"/>
      <c r="U27" s="10"/>
      <c r="V27" s="141"/>
    </row>
    <row r="28" spans="1:22" x14ac:dyDescent="0.3">
      <c r="A28" s="141"/>
      <c r="B28" s="115" t="s">
        <v>123</v>
      </c>
      <c r="C28" s="102">
        <v>694</v>
      </c>
      <c r="D28" s="31">
        <v>437</v>
      </c>
      <c r="E28" s="103">
        <f t="shared" si="1"/>
        <v>0.62968299711815567</v>
      </c>
      <c r="F28" s="31">
        <v>433</v>
      </c>
      <c r="G28" s="104">
        <f t="shared" si="2"/>
        <v>0.99084668192219683</v>
      </c>
      <c r="H28" s="102">
        <v>293</v>
      </c>
      <c r="I28" s="103">
        <f t="shared" si="3"/>
        <v>0.67667436489607391</v>
      </c>
      <c r="J28" s="104">
        <f>I28-'2009'!H28</f>
        <v>2.7587143800739233E-2</v>
      </c>
      <c r="K28" s="102">
        <v>68</v>
      </c>
      <c r="L28" s="103">
        <f t="shared" si="0"/>
        <v>0.15704387990762125</v>
      </c>
      <c r="M28" s="104">
        <f>L28-'2009'!K28</f>
        <v>5.7652399177398131E-2</v>
      </c>
      <c r="N28" s="102">
        <v>25</v>
      </c>
      <c r="O28" s="103">
        <f t="shared" si="4"/>
        <v>5.7736720554272515E-2</v>
      </c>
      <c r="P28" s="104">
        <f>O28-'2009'!N28</f>
        <v>-6.1938735835179816E-2</v>
      </c>
      <c r="Q28" s="102">
        <v>47</v>
      </c>
      <c r="R28" s="103">
        <f t="shared" si="5"/>
        <v>0.10854503464203233</v>
      </c>
      <c r="S28" s="104">
        <f>R28-'2009'!Q28</f>
        <v>-2.3300807142957541E-2</v>
      </c>
      <c r="T28" s="102"/>
      <c r="U28" s="10"/>
      <c r="V28" s="141"/>
    </row>
    <row r="29" spans="1:22" x14ac:dyDescent="0.3">
      <c r="A29" s="141"/>
      <c r="B29" s="115" t="s">
        <v>126</v>
      </c>
      <c r="C29" s="102">
        <v>748</v>
      </c>
      <c r="D29" s="31">
        <v>360</v>
      </c>
      <c r="E29" s="103">
        <f t="shared" si="1"/>
        <v>0.48128342245989303</v>
      </c>
      <c r="F29" s="31">
        <v>349</v>
      </c>
      <c r="G29" s="104">
        <f t="shared" si="2"/>
        <v>0.96944444444444444</v>
      </c>
      <c r="H29" s="102">
        <v>170</v>
      </c>
      <c r="I29" s="103">
        <f t="shared" si="3"/>
        <v>0.4871060171919771</v>
      </c>
      <c r="J29" s="104">
        <f>I29-'2009'!H29</f>
        <v>0.1087276388135987</v>
      </c>
      <c r="K29" s="102">
        <v>90</v>
      </c>
      <c r="L29" s="103">
        <f t="shared" si="0"/>
        <v>0.25787965616045844</v>
      </c>
      <c r="M29" s="104">
        <f>L29-'2009'!K29</f>
        <v>-0.12275097447017219</v>
      </c>
      <c r="N29" s="102">
        <v>47</v>
      </c>
      <c r="O29" s="103">
        <f t="shared" si="4"/>
        <v>0.1346704871060172</v>
      </c>
      <c r="P29" s="104">
        <f>O29-'2009'!N29</f>
        <v>-3.4248431812901714E-2</v>
      </c>
      <c r="Q29" s="102">
        <v>42</v>
      </c>
      <c r="R29" s="103">
        <f t="shared" si="5"/>
        <v>0.12034383954154727</v>
      </c>
      <c r="S29" s="104">
        <f>R29-'2009'!Q29</f>
        <v>4.8271767469475202E-2</v>
      </c>
      <c r="T29" s="102"/>
      <c r="U29" s="10"/>
      <c r="V29" s="141"/>
    </row>
    <row r="30" spans="1:22" s="8" customFormat="1" x14ac:dyDescent="0.3">
      <c r="A30" s="143"/>
      <c r="B30" s="116" t="s">
        <v>92</v>
      </c>
      <c r="C30" s="117">
        <f>C14+C17+C18+C21+C22+C23+C24+C25+C26+C27+C28+C29</f>
        <v>11492</v>
      </c>
      <c r="D30" s="118">
        <f>D14+D17+D18+D21+D22+D23+D24+D25+D26+D27+D28+D29</f>
        <v>5942</v>
      </c>
      <c r="E30" s="119">
        <f t="shared" si="1"/>
        <v>0.51705534284719801</v>
      </c>
      <c r="F30" s="118">
        <f>F14+F17+F18+F21+F22+F23+F24+F25+F26+F27+F28+F29</f>
        <v>5827</v>
      </c>
      <c r="G30" s="120">
        <f t="shared" si="2"/>
        <v>0.9806462470548637</v>
      </c>
      <c r="H30" s="117">
        <f>H14+H17+H18+H21+H22+H23+H24+H25+H26+H27+H28+H29</f>
        <v>3029</v>
      </c>
      <c r="I30" s="119">
        <f t="shared" si="3"/>
        <v>0.51982152050798014</v>
      </c>
      <c r="J30" s="120">
        <f>I30-'2009'!H30</f>
        <v>-5.2388659654497571E-3</v>
      </c>
      <c r="K30" s="117">
        <f>K14+K17+K18+K21+K22+K23+K24+K25+K26+K27+K28+K29</f>
        <v>1730</v>
      </c>
      <c r="L30" s="119">
        <f t="shared" si="0"/>
        <v>0.2968937703792689</v>
      </c>
      <c r="M30" s="120">
        <f>L30-'2009'!K30</f>
        <v>3.1948118205355869E-2</v>
      </c>
      <c r="N30" s="117">
        <f>N14+N17+N18+N21+N22+N23+N24+N25+N26+N27+N28+N29</f>
        <v>478</v>
      </c>
      <c r="O30" s="119">
        <f t="shared" si="4"/>
        <v>8.2031920370688169E-2</v>
      </c>
      <c r="P30" s="120">
        <f>O30-'2009'!N30</f>
        <v>-4.432677528148575E-2</v>
      </c>
      <c r="Q30" s="117">
        <f>Q14+Q17+Q18+Q21+Q22+Q23+Q24+Q25+Q26+Q27+Q28+Q29</f>
        <v>565</v>
      </c>
      <c r="R30" s="119">
        <f t="shared" si="5"/>
        <v>9.6962416337738111E-2</v>
      </c>
      <c r="S30" s="120">
        <f>R30-'2009'!Q30</f>
        <v>1.3327150637255022E-2</v>
      </c>
      <c r="T30" s="117"/>
      <c r="U30" s="121"/>
      <c r="V30" s="143"/>
    </row>
    <row r="31" spans="1:22" x14ac:dyDescent="0.3">
      <c r="A31" s="141"/>
      <c r="B31" s="141"/>
      <c r="C31" s="141"/>
      <c r="D31" s="141"/>
      <c r="E31" s="141"/>
      <c r="F31" s="141"/>
      <c r="G31" s="141"/>
      <c r="H31" s="141"/>
      <c r="I31" s="141"/>
      <c r="J31" s="141"/>
      <c r="K31" s="141"/>
      <c r="L31" s="141"/>
      <c r="M31" s="141"/>
      <c r="N31" s="141"/>
      <c r="O31" s="141"/>
      <c r="P31" s="141"/>
      <c r="Q31" s="141"/>
      <c r="R31" s="141"/>
      <c r="S31" s="141"/>
      <c r="T31" s="141"/>
      <c r="U31" s="141"/>
      <c r="V31" s="141"/>
    </row>
    <row r="32" spans="1:22" x14ac:dyDescent="0.3">
      <c r="A32" s="141"/>
      <c r="B32" s="143" t="s">
        <v>83</v>
      </c>
      <c r="C32" s="141"/>
      <c r="D32" s="141"/>
      <c r="E32" s="141"/>
      <c r="F32" s="141"/>
      <c r="G32" s="141"/>
      <c r="H32" s="141"/>
      <c r="I32" s="141"/>
      <c r="J32" s="141"/>
      <c r="K32" s="141"/>
      <c r="L32" s="141"/>
      <c r="M32" s="141"/>
      <c r="N32" s="141"/>
      <c r="O32" s="141"/>
      <c r="P32" s="141"/>
      <c r="Q32" s="141"/>
      <c r="R32" s="141"/>
      <c r="S32" s="141"/>
      <c r="T32" s="141"/>
      <c r="U32" s="141"/>
      <c r="V32" s="141"/>
    </row>
    <row r="33" spans="1:22" x14ac:dyDescent="0.3">
      <c r="A33" s="141"/>
      <c r="B33" s="145"/>
      <c r="C33" s="145"/>
      <c r="D33" s="145" t="s">
        <v>6</v>
      </c>
      <c r="E33" s="145" t="s">
        <v>7</v>
      </c>
      <c r="F33" s="145" t="s">
        <v>60</v>
      </c>
      <c r="G33" s="145" t="s">
        <v>81</v>
      </c>
      <c r="H33" s="145" t="s">
        <v>132</v>
      </c>
      <c r="I33" s="141"/>
      <c r="J33" s="141"/>
      <c r="K33" s="141"/>
      <c r="L33" s="141"/>
      <c r="M33" s="141"/>
      <c r="N33" s="141"/>
      <c r="O33" s="141"/>
      <c r="P33" s="141"/>
      <c r="Q33" s="141"/>
      <c r="R33" s="141"/>
      <c r="S33" s="141"/>
      <c r="T33" s="141"/>
      <c r="U33" s="141"/>
      <c r="V33" s="141"/>
    </row>
    <row r="34" spans="1:22" x14ac:dyDescent="0.3">
      <c r="A34" s="141"/>
      <c r="B34" s="169" t="s">
        <v>133</v>
      </c>
      <c r="C34" s="170"/>
      <c r="D34" s="146">
        <f>I14</f>
        <v>0.41674087266251114</v>
      </c>
      <c r="E34" s="146">
        <f>L14</f>
        <v>0.3414959928762244</v>
      </c>
      <c r="F34" s="146">
        <f>O14</f>
        <v>0.12065894924309885</v>
      </c>
      <c r="G34" s="146">
        <f>R14</f>
        <v>0.10997328584149599</v>
      </c>
      <c r="H34" s="146">
        <f>U14</f>
        <v>2.6709401709401708E-2</v>
      </c>
      <c r="I34" s="141"/>
      <c r="J34" s="141"/>
      <c r="K34" s="141"/>
      <c r="L34" s="141"/>
      <c r="M34" s="141"/>
      <c r="N34" s="141"/>
      <c r="O34" s="141"/>
      <c r="P34" s="141"/>
      <c r="Q34" s="141"/>
      <c r="R34" s="141"/>
      <c r="S34" s="141"/>
      <c r="T34" s="141"/>
      <c r="U34" s="141"/>
      <c r="V34" s="141"/>
    </row>
    <row r="35" spans="1:22" x14ac:dyDescent="0.3">
      <c r="A35" s="141"/>
      <c r="B35" s="169" t="s">
        <v>134</v>
      </c>
      <c r="C35" s="170"/>
      <c r="D35" s="146">
        <f>J14</f>
        <v>-3.2448530263546604E-2</v>
      </c>
      <c r="E35" s="146">
        <f>M14</f>
        <v>6.9451706597062679E-2</v>
      </c>
      <c r="F35" s="146">
        <f>P14</f>
        <v>-6.2812778712614883E-2</v>
      </c>
      <c r="G35" s="146">
        <f>S14</f>
        <v>1.4678703002429169E-2</v>
      </c>
      <c r="H35" s="141">
        <v>0</v>
      </c>
      <c r="I35" s="141"/>
      <c r="J35" s="141"/>
      <c r="K35" s="141"/>
      <c r="L35" s="141"/>
      <c r="M35" s="141"/>
      <c r="N35" s="141"/>
      <c r="O35" s="141"/>
      <c r="P35" s="141"/>
      <c r="Q35" s="141"/>
      <c r="R35" s="141"/>
      <c r="S35" s="141"/>
      <c r="T35" s="141"/>
      <c r="U35" s="141"/>
      <c r="V35" s="141"/>
    </row>
    <row r="36" spans="1:22" x14ac:dyDescent="0.3">
      <c r="A36" s="141"/>
      <c r="B36" s="141"/>
      <c r="C36" s="141"/>
      <c r="D36" s="141"/>
      <c r="E36" s="141"/>
      <c r="F36" s="141"/>
      <c r="G36" s="141"/>
      <c r="H36" s="141"/>
      <c r="I36" s="141"/>
      <c r="J36" s="141"/>
      <c r="K36" s="141"/>
      <c r="L36" s="141"/>
      <c r="M36" s="141"/>
      <c r="N36" s="141"/>
      <c r="O36" s="141"/>
      <c r="P36" s="141"/>
      <c r="Q36" s="141"/>
      <c r="R36" s="141"/>
      <c r="S36" s="141"/>
      <c r="T36" s="141"/>
      <c r="U36" s="141"/>
      <c r="V36" s="141"/>
    </row>
    <row r="37" spans="1:22" x14ac:dyDescent="0.3">
      <c r="A37" s="141"/>
      <c r="B37" s="141"/>
      <c r="C37" s="141"/>
      <c r="D37" s="141"/>
      <c r="E37" s="141"/>
      <c r="F37" s="141"/>
      <c r="G37" s="141"/>
      <c r="H37" s="141"/>
      <c r="I37" s="141"/>
      <c r="J37" s="141"/>
      <c r="K37" s="141"/>
      <c r="L37" s="141"/>
      <c r="M37" s="141"/>
      <c r="N37" s="141"/>
      <c r="O37" s="141"/>
      <c r="P37" s="141"/>
      <c r="Q37" s="141"/>
      <c r="R37" s="141"/>
      <c r="S37" s="141"/>
      <c r="T37" s="141"/>
      <c r="U37" s="141"/>
      <c r="V37" s="141"/>
    </row>
    <row r="38" spans="1:22" x14ac:dyDescent="0.3">
      <c r="A38" s="141"/>
      <c r="B38" s="141"/>
      <c r="C38" s="141"/>
      <c r="D38" s="141"/>
      <c r="E38" s="141"/>
      <c r="F38" s="141"/>
      <c r="G38" s="141"/>
      <c r="H38" s="141"/>
      <c r="I38" s="141"/>
      <c r="J38" s="141"/>
      <c r="K38" s="141"/>
      <c r="L38" s="141"/>
      <c r="M38" s="141"/>
      <c r="N38" s="141"/>
      <c r="O38" s="141"/>
      <c r="P38" s="141"/>
      <c r="Q38" s="141"/>
      <c r="R38" s="141"/>
      <c r="S38" s="141"/>
      <c r="T38" s="141"/>
      <c r="U38" s="141"/>
      <c r="V38" s="141"/>
    </row>
    <row r="39" spans="1:22" x14ac:dyDescent="0.3">
      <c r="A39" s="141"/>
      <c r="B39" s="141"/>
      <c r="C39" s="141"/>
      <c r="D39" s="141"/>
      <c r="E39" s="141"/>
      <c r="F39" s="141"/>
      <c r="G39" s="141"/>
      <c r="H39" s="141"/>
      <c r="I39" s="141"/>
      <c r="J39" s="141"/>
      <c r="K39" s="141"/>
      <c r="L39" s="141"/>
      <c r="M39" s="141"/>
      <c r="N39" s="141"/>
      <c r="O39" s="141"/>
      <c r="P39" s="141"/>
      <c r="Q39" s="141"/>
      <c r="R39" s="141"/>
      <c r="S39" s="141"/>
      <c r="T39" s="141"/>
      <c r="U39" s="141"/>
      <c r="V39" s="141"/>
    </row>
    <row r="40" spans="1:22" x14ac:dyDescent="0.3">
      <c r="A40" s="141"/>
      <c r="B40" s="141"/>
      <c r="C40" s="141"/>
      <c r="D40" s="141"/>
      <c r="E40" s="141"/>
      <c r="F40" s="141"/>
      <c r="G40" s="141"/>
      <c r="H40" s="141"/>
      <c r="I40" s="141"/>
      <c r="J40" s="141"/>
      <c r="K40" s="141"/>
      <c r="L40" s="141"/>
      <c r="M40" s="141"/>
      <c r="N40" s="141"/>
      <c r="O40" s="141"/>
      <c r="P40" s="141"/>
      <c r="Q40" s="141"/>
      <c r="R40" s="141"/>
      <c r="S40" s="141"/>
      <c r="T40" s="141"/>
      <c r="U40" s="141"/>
      <c r="V40" s="141"/>
    </row>
    <row r="41" spans="1:22" x14ac:dyDescent="0.3">
      <c r="A41" s="141"/>
      <c r="B41" s="141"/>
      <c r="C41" s="141"/>
      <c r="D41" s="141"/>
      <c r="E41" s="141"/>
      <c r="F41" s="141"/>
      <c r="G41" s="141"/>
      <c r="H41" s="141"/>
      <c r="I41" s="141"/>
      <c r="J41" s="141"/>
      <c r="K41" s="141"/>
      <c r="L41" s="141"/>
      <c r="M41" s="141"/>
      <c r="N41" s="141"/>
      <c r="O41" s="141"/>
      <c r="P41" s="141"/>
      <c r="Q41" s="141"/>
      <c r="R41" s="141"/>
      <c r="S41" s="141"/>
      <c r="T41" s="141"/>
      <c r="U41" s="141"/>
      <c r="V41" s="141"/>
    </row>
    <row r="42" spans="1:22" x14ac:dyDescent="0.3">
      <c r="A42" s="141"/>
      <c r="B42" s="141"/>
      <c r="C42" s="141"/>
      <c r="D42" s="141"/>
      <c r="E42" s="141"/>
      <c r="F42" s="141"/>
      <c r="G42" s="141"/>
      <c r="H42" s="141"/>
      <c r="I42" s="141"/>
      <c r="J42" s="141"/>
      <c r="K42" s="141"/>
      <c r="L42" s="141"/>
      <c r="M42" s="141"/>
      <c r="N42" s="141"/>
      <c r="O42" s="141"/>
      <c r="P42" s="141"/>
      <c r="Q42" s="141"/>
      <c r="R42" s="141"/>
      <c r="S42" s="141"/>
      <c r="T42" s="141"/>
      <c r="U42" s="141"/>
      <c r="V42" s="141"/>
    </row>
    <row r="43" spans="1:22" x14ac:dyDescent="0.3">
      <c r="A43" s="141"/>
      <c r="B43" s="141"/>
      <c r="C43" s="141"/>
      <c r="D43" s="141"/>
      <c r="E43" s="141"/>
      <c r="F43" s="141"/>
      <c r="G43" s="141"/>
      <c r="H43" s="141"/>
      <c r="I43" s="141"/>
      <c r="J43" s="141"/>
      <c r="K43" s="141"/>
      <c r="L43" s="141"/>
      <c r="M43" s="141"/>
      <c r="N43" s="141"/>
      <c r="O43" s="141"/>
      <c r="P43" s="141"/>
      <c r="Q43" s="141"/>
      <c r="R43" s="141"/>
      <c r="S43" s="141"/>
      <c r="T43" s="141"/>
      <c r="U43" s="141"/>
      <c r="V43" s="141"/>
    </row>
    <row r="44" spans="1:22" x14ac:dyDescent="0.3">
      <c r="A44" s="141"/>
      <c r="B44" s="141"/>
      <c r="C44" s="141"/>
      <c r="D44" s="141"/>
      <c r="E44" s="141"/>
      <c r="F44" s="141"/>
      <c r="G44" s="141"/>
      <c r="H44" s="141"/>
      <c r="I44" s="141"/>
      <c r="J44" s="141"/>
      <c r="K44" s="141"/>
      <c r="L44" s="141"/>
      <c r="M44" s="141"/>
      <c r="N44" s="141"/>
      <c r="O44" s="141"/>
      <c r="P44" s="141"/>
      <c r="Q44" s="141"/>
      <c r="R44" s="141"/>
      <c r="S44" s="141"/>
      <c r="T44" s="141"/>
      <c r="U44" s="141"/>
      <c r="V44" s="141"/>
    </row>
    <row r="45" spans="1:22" x14ac:dyDescent="0.3">
      <c r="A45" s="141"/>
      <c r="B45" s="141"/>
      <c r="C45" s="141"/>
      <c r="D45" s="141"/>
      <c r="E45" s="141"/>
      <c r="F45" s="141"/>
      <c r="G45" s="141"/>
      <c r="H45" s="141"/>
      <c r="I45" s="141"/>
      <c r="J45" s="141"/>
      <c r="K45" s="141"/>
      <c r="L45" s="141"/>
      <c r="M45" s="141"/>
      <c r="N45" s="141"/>
      <c r="O45" s="141"/>
      <c r="P45" s="141"/>
      <c r="Q45" s="141"/>
      <c r="R45" s="141"/>
      <c r="S45" s="141"/>
      <c r="T45" s="141"/>
      <c r="U45" s="141"/>
      <c r="V45" s="141"/>
    </row>
    <row r="46" spans="1:22" x14ac:dyDescent="0.3">
      <c r="A46" s="141"/>
      <c r="B46" s="141"/>
      <c r="C46" s="141"/>
      <c r="D46" s="141"/>
      <c r="E46" s="141"/>
      <c r="F46" s="141"/>
      <c r="G46" s="141"/>
      <c r="H46" s="141"/>
      <c r="I46" s="141"/>
      <c r="J46" s="141"/>
      <c r="K46" s="141"/>
      <c r="L46" s="141"/>
      <c r="M46" s="141"/>
      <c r="N46" s="141"/>
      <c r="O46" s="141"/>
      <c r="P46" s="141"/>
      <c r="Q46" s="141"/>
      <c r="R46" s="141"/>
      <c r="S46" s="141"/>
      <c r="T46" s="141"/>
      <c r="U46" s="141"/>
      <c r="V46" s="141"/>
    </row>
    <row r="47" spans="1:22" x14ac:dyDescent="0.3">
      <c r="A47" s="141"/>
      <c r="B47" s="141"/>
      <c r="C47" s="141"/>
      <c r="D47" s="141"/>
      <c r="E47" s="141"/>
      <c r="F47" s="141"/>
      <c r="G47" s="141"/>
      <c r="H47" s="141"/>
      <c r="I47" s="141"/>
      <c r="J47" s="141"/>
      <c r="K47" s="141"/>
      <c r="L47" s="141"/>
      <c r="M47" s="141"/>
      <c r="N47" s="141"/>
      <c r="O47" s="141"/>
      <c r="P47" s="141"/>
      <c r="Q47" s="141"/>
      <c r="R47" s="141"/>
      <c r="S47" s="141"/>
      <c r="T47" s="141"/>
      <c r="U47" s="141"/>
      <c r="V47" s="141"/>
    </row>
    <row r="48" spans="1:22" x14ac:dyDescent="0.3">
      <c r="A48" s="141"/>
      <c r="B48" s="141"/>
      <c r="C48" s="141"/>
      <c r="D48" s="141"/>
      <c r="E48" s="141"/>
      <c r="F48" s="141"/>
      <c r="G48" s="141"/>
      <c r="H48" s="141"/>
      <c r="I48" s="141"/>
      <c r="J48" s="141"/>
      <c r="K48" s="141"/>
      <c r="L48" s="141"/>
      <c r="M48" s="141"/>
      <c r="N48" s="141"/>
      <c r="O48" s="141"/>
      <c r="P48" s="141"/>
      <c r="Q48" s="141"/>
      <c r="R48" s="141"/>
      <c r="S48" s="141"/>
      <c r="T48" s="141"/>
      <c r="U48" s="141"/>
      <c r="V48" s="141"/>
    </row>
    <row r="49" spans="1:22" x14ac:dyDescent="0.3">
      <c r="A49" s="141"/>
      <c r="B49" s="141"/>
      <c r="C49" s="141"/>
      <c r="D49" s="141"/>
      <c r="E49" s="141"/>
      <c r="F49" s="141"/>
      <c r="G49" s="141"/>
      <c r="H49" s="141"/>
      <c r="I49" s="141"/>
      <c r="J49" s="141"/>
      <c r="K49" s="141"/>
      <c r="L49" s="141"/>
      <c r="M49" s="141"/>
      <c r="N49" s="141"/>
      <c r="O49" s="141"/>
      <c r="P49" s="141"/>
      <c r="Q49" s="141"/>
      <c r="R49" s="141"/>
      <c r="S49" s="141"/>
      <c r="T49" s="141"/>
      <c r="U49" s="141"/>
      <c r="V49" s="141"/>
    </row>
    <row r="50" spans="1:22" x14ac:dyDescent="0.3">
      <c r="A50" s="141"/>
      <c r="B50" s="143" t="str">
        <f>B17</f>
        <v>Amelunxen</v>
      </c>
      <c r="C50" s="141"/>
      <c r="D50" s="141"/>
      <c r="E50" s="141"/>
      <c r="F50" s="141"/>
      <c r="G50" s="141"/>
      <c r="H50" s="141"/>
      <c r="I50" s="141"/>
      <c r="J50" s="141"/>
      <c r="K50" s="141"/>
      <c r="L50" s="141"/>
      <c r="M50" s="141"/>
      <c r="N50" s="141"/>
      <c r="O50" s="141"/>
      <c r="P50" s="141"/>
      <c r="Q50" s="141"/>
      <c r="R50" s="141"/>
      <c r="S50" s="141"/>
      <c r="T50" s="141"/>
      <c r="U50" s="141"/>
      <c r="V50" s="141"/>
    </row>
    <row r="51" spans="1:22" x14ac:dyDescent="0.3">
      <c r="A51" s="141"/>
      <c r="B51" s="145"/>
      <c r="C51" s="145"/>
      <c r="D51" s="145" t="s">
        <v>6</v>
      </c>
      <c r="E51" s="145" t="s">
        <v>7</v>
      </c>
      <c r="F51" s="145" t="s">
        <v>60</v>
      </c>
      <c r="G51" s="145" t="s">
        <v>81</v>
      </c>
      <c r="H51" s="145"/>
      <c r="I51" s="141"/>
      <c r="J51" s="141"/>
      <c r="K51" s="141"/>
      <c r="L51" s="141"/>
      <c r="M51" s="141"/>
      <c r="N51" s="141"/>
      <c r="O51" s="141"/>
      <c r="P51" s="141"/>
      <c r="Q51" s="141"/>
      <c r="R51" s="141"/>
      <c r="S51" s="141"/>
      <c r="T51" s="141"/>
      <c r="U51" s="141"/>
      <c r="V51" s="141"/>
    </row>
    <row r="52" spans="1:22" x14ac:dyDescent="0.3">
      <c r="A52" s="141"/>
      <c r="B52" s="169" t="s">
        <v>135</v>
      </c>
      <c r="C52" s="170"/>
      <c r="D52" s="146">
        <f>I17</f>
        <v>0.59236947791164662</v>
      </c>
      <c r="E52" s="146">
        <f>L17</f>
        <v>0.24497991967871485</v>
      </c>
      <c r="F52" s="146">
        <f>O17</f>
        <v>5.4216867469879519E-2</v>
      </c>
      <c r="G52" s="146">
        <f>R17</f>
        <v>0.10843373493975904</v>
      </c>
      <c r="H52" s="146"/>
      <c r="I52" s="141"/>
      <c r="J52" s="141"/>
      <c r="K52" s="141"/>
      <c r="L52" s="141"/>
      <c r="M52" s="141"/>
      <c r="N52" s="141"/>
      <c r="O52" s="141"/>
      <c r="P52" s="141"/>
      <c r="Q52" s="141"/>
      <c r="R52" s="141"/>
      <c r="S52" s="141"/>
      <c r="T52" s="141"/>
      <c r="U52" s="141"/>
      <c r="V52" s="141"/>
    </row>
    <row r="53" spans="1:22" x14ac:dyDescent="0.3">
      <c r="A53" s="141"/>
      <c r="B53" s="169" t="s">
        <v>136</v>
      </c>
      <c r="C53" s="170"/>
      <c r="D53" s="146">
        <f>J17</f>
        <v>3.2818061753248196E-2</v>
      </c>
      <c r="E53" s="146">
        <f>M17</f>
        <v>-3.3959773931231341E-2</v>
      </c>
      <c r="F53" s="146">
        <f>P17</f>
        <v>-1.2679302360807894E-2</v>
      </c>
      <c r="G53" s="146">
        <f>S17</f>
        <v>1.3821014538790935E-2</v>
      </c>
      <c r="H53" s="141"/>
      <c r="I53" s="141"/>
      <c r="J53" s="141"/>
      <c r="K53" s="141"/>
      <c r="L53" s="141"/>
      <c r="M53" s="141"/>
      <c r="N53" s="141"/>
      <c r="O53" s="141"/>
      <c r="P53" s="141"/>
      <c r="Q53" s="141"/>
      <c r="R53" s="141"/>
      <c r="S53" s="141"/>
      <c r="T53" s="141"/>
      <c r="U53" s="141"/>
      <c r="V53" s="141"/>
    </row>
    <row r="54" spans="1:22" x14ac:dyDescent="0.3">
      <c r="A54" s="141"/>
      <c r="B54" s="141"/>
      <c r="C54" s="141"/>
      <c r="D54" s="141"/>
      <c r="E54" s="141"/>
      <c r="F54" s="141"/>
      <c r="G54" s="141"/>
      <c r="H54" s="141"/>
      <c r="I54" s="141"/>
      <c r="J54" s="141"/>
      <c r="K54" s="141"/>
      <c r="L54" s="141"/>
      <c r="M54" s="141"/>
      <c r="N54" s="141"/>
      <c r="O54" s="141"/>
      <c r="P54" s="141"/>
      <c r="Q54" s="141"/>
      <c r="R54" s="141"/>
      <c r="S54" s="141"/>
      <c r="T54" s="141"/>
      <c r="U54" s="141"/>
      <c r="V54" s="141"/>
    </row>
    <row r="55" spans="1:22" x14ac:dyDescent="0.3">
      <c r="A55" s="141"/>
      <c r="B55" s="141"/>
      <c r="C55" s="141"/>
      <c r="D55" s="141"/>
      <c r="E55" s="141"/>
      <c r="F55" s="141"/>
      <c r="G55" s="141"/>
      <c r="H55" s="141"/>
      <c r="I55" s="141"/>
      <c r="J55" s="141"/>
      <c r="K55" s="141"/>
      <c r="L55" s="141"/>
      <c r="M55" s="141"/>
      <c r="N55" s="141"/>
      <c r="O55" s="141"/>
      <c r="P55" s="141"/>
      <c r="Q55" s="141"/>
      <c r="R55" s="141"/>
      <c r="S55" s="141"/>
      <c r="T55" s="141"/>
      <c r="U55" s="141"/>
      <c r="V55" s="141"/>
    </row>
    <row r="56" spans="1:22" x14ac:dyDescent="0.3">
      <c r="A56" s="141"/>
      <c r="B56" s="141"/>
      <c r="C56" s="141"/>
      <c r="D56" s="141"/>
      <c r="E56" s="141"/>
      <c r="F56" s="141"/>
      <c r="G56" s="141"/>
      <c r="H56" s="141"/>
      <c r="I56" s="141"/>
      <c r="J56" s="141"/>
      <c r="K56" s="141"/>
      <c r="L56" s="141"/>
      <c r="M56" s="141"/>
      <c r="N56" s="141"/>
      <c r="O56" s="141"/>
      <c r="P56" s="141"/>
      <c r="Q56" s="141"/>
      <c r="R56" s="141"/>
      <c r="S56" s="141"/>
      <c r="T56" s="141"/>
      <c r="U56" s="141"/>
      <c r="V56" s="141"/>
    </row>
    <row r="57" spans="1:22"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row>
    <row r="58" spans="1:22" x14ac:dyDescent="0.3">
      <c r="A58" s="141"/>
      <c r="B58" s="141"/>
      <c r="C58" s="141"/>
      <c r="D58" s="141"/>
      <c r="E58" s="141"/>
      <c r="F58" s="141"/>
      <c r="G58" s="141"/>
      <c r="H58" s="141"/>
      <c r="I58" s="141"/>
      <c r="J58" s="141"/>
      <c r="K58" s="141"/>
      <c r="L58" s="141"/>
      <c r="M58" s="141"/>
      <c r="N58" s="141"/>
      <c r="O58" s="141"/>
      <c r="P58" s="141"/>
      <c r="Q58" s="141"/>
      <c r="R58" s="141"/>
      <c r="S58" s="141"/>
      <c r="T58" s="141"/>
      <c r="U58" s="141"/>
      <c r="V58" s="141"/>
    </row>
    <row r="59" spans="1:22" x14ac:dyDescent="0.3">
      <c r="A59" s="141"/>
      <c r="B59" s="141"/>
      <c r="C59" s="141"/>
      <c r="D59" s="141"/>
      <c r="E59" s="141"/>
      <c r="F59" s="141"/>
      <c r="G59" s="141"/>
      <c r="H59" s="141"/>
      <c r="I59" s="141"/>
      <c r="J59" s="141"/>
      <c r="K59" s="141"/>
      <c r="L59" s="141"/>
      <c r="M59" s="141"/>
      <c r="N59" s="141"/>
      <c r="O59" s="141"/>
      <c r="P59" s="141"/>
      <c r="Q59" s="141"/>
      <c r="R59" s="141"/>
      <c r="S59" s="141"/>
      <c r="T59" s="141"/>
      <c r="U59" s="141"/>
      <c r="V59" s="141"/>
    </row>
    <row r="60" spans="1:22" x14ac:dyDescent="0.3">
      <c r="A60" s="141"/>
      <c r="B60" s="141"/>
      <c r="C60" s="141"/>
      <c r="D60" s="141"/>
      <c r="E60" s="141"/>
      <c r="F60" s="141"/>
      <c r="G60" s="141"/>
      <c r="H60" s="141"/>
      <c r="I60" s="141"/>
      <c r="J60" s="141"/>
      <c r="K60" s="141"/>
      <c r="L60" s="141"/>
      <c r="M60" s="141"/>
      <c r="N60" s="141"/>
      <c r="O60" s="141"/>
      <c r="P60" s="141"/>
      <c r="Q60" s="141"/>
      <c r="R60" s="141"/>
      <c r="S60" s="141"/>
      <c r="T60" s="141"/>
      <c r="U60" s="141"/>
      <c r="V60" s="141"/>
    </row>
    <row r="61" spans="1:22" x14ac:dyDescent="0.3">
      <c r="A61" s="141"/>
      <c r="B61" s="141"/>
      <c r="C61" s="141"/>
      <c r="D61" s="141"/>
      <c r="E61" s="141"/>
      <c r="F61" s="141"/>
      <c r="G61" s="141"/>
      <c r="H61" s="141"/>
      <c r="I61" s="141"/>
      <c r="J61" s="141"/>
      <c r="K61" s="141"/>
      <c r="L61" s="141"/>
      <c r="M61" s="141"/>
      <c r="N61" s="141"/>
      <c r="O61" s="141"/>
      <c r="P61" s="141"/>
      <c r="Q61" s="141"/>
      <c r="R61" s="141"/>
      <c r="S61" s="141"/>
      <c r="T61" s="141"/>
      <c r="U61" s="141"/>
      <c r="V61" s="141"/>
    </row>
    <row r="62" spans="1:22" x14ac:dyDescent="0.3">
      <c r="A62" s="141"/>
      <c r="B62" s="141"/>
      <c r="C62" s="141"/>
      <c r="D62" s="141"/>
      <c r="E62" s="141"/>
      <c r="F62" s="141"/>
      <c r="G62" s="141"/>
      <c r="H62" s="141"/>
      <c r="I62" s="141"/>
      <c r="J62" s="141"/>
      <c r="K62" s="141"/>
      <c r="L62" s="141"/>
      <c r="M62" s="141"/>
      <c r="N62" s="141"/>
      <c r="O62" s="141"/>
      <c r="P62" s="141"/>
      <c r="Q62" s="141"/>
      <c r="R62" s="141"/>
      <c r="S62" s="141"/>
      <c r="T62" s="141"/>
      <c r="U62" s="141"/>
      <c r="V62" s="141"/>
    </row>
    <row r="63" spans="1:22" x14ac:dyDescent="0.3">
      <c r="A63" s="141"/>
      <c r="B63" s="141"/>
      <c r="C63" s="141"/>
      <c r="D63" s="141"/>
      <c r="E63" s="141"/>
      <c r="F63" s="141"/>
      <c r="G63" s="141"/>
      <c r="H63" s="141"/>
      <c r="I63" s="141"/>
      <c r="J63" s="141"/>
      <c r="K63" s="141"/>
      <c r="L63" s="141"/>
      <c r="M63" s="141"/>
      <c r="N63" s="141"/>
      <c r="O63" s="141"/>
      <c r="P63" s="141"/>
      <c r="Q63" s="141"/>
      <c r="R63" s="141"/>
      <c r="S63" s="141"/>
      <c r="T63" s="141"/>
      <c r="U63" s="141"/>
      <c r="V63" s="141"/>
    </row>
    <row r="64" spans="1:22" x14ac:dyDescent="0.3">
      <c r="A64" s="141"/>
      <c r="B64" s="141"/>
      <c r="C64" s="141"/>
      <c r="D64" s="141"/>
      <c r="E64" s="141"/>
      <c r="F64" s="141"/>
      <c r="G64" s="141"/>
      <c r="H64" s="141"/>
      <c r="I64" s="141"/>
      <c r="J64" s="141"/>
      <c r="K64" s="141"/>
      <c r="L64" s="141"/>
      <c r="M64" s="141"/>
      <c r="N64" s="141"/>
      <c r="O64" s="141"/>
      <c r="P64" s="141"/>
      <c r="Q64" s="141"/>
      <c r="R64" s="141"/>
      <c r="S64" s="141"/>
      <c r="T64" s="141"/>
      <c r="U64" s="141"/>
      <c r="V64" s="141"/>
    </row>
    <row r="65" spans="1:22" x14ac:dyDescent="0.3">
      <c r="A65" s="141"/>
      <c r="B65" s="141"/>
      <c r="C65" s="141"/>
      <c r="D65" s="141"/>
      <c r="E65" s="141"/>
      <c r="F65" s="141"/>
      <c r="G65" s="141"/>
      <c r="H65" s="141"/>
      <c r="I65" s="141"/>
      <c r="J65" s="141"/>
      <c r="K65" s="141"/>
      <c r="L65" s="141"/>
      <c r="M65" s="141"/>
      <c r="N65" s="141"/>
      <c r="O65" s="141"/>
      <c r="P65" s="141"/>
      <c r="Q65" s="141"/>
      <c r="R65" s="141"/>
      <c r="S65" s="141"/>
      <c r="T65" s="141"/>
      <c r="U65" s="141"/>
      <c r="V65" s="141"/>
    </row>
    <row r="66" spans="1:22" x14ac:dyDescent="0.3">
      <c r="A66" s="141"/>
      <c r="B66" s="141"/>
      <c r="C66" s="141"/>
      <c r="D66" s="141"/>
      <c r="E66" s="141"/>
      <c r="F66" s="141"/>
      <c r="G66" s="141"/>
      <c r="H66" s="141"/>
      <c r="I66" s="141"/>
      <c r="J66" s="141"/>
      <c r="K66" s="141"/>
      <c r="L66" s="141"/>
      <c r="M66" s="141"/>
      <c r="N66" s="141"/>
      <c r="O66" s="141"/>
      <c r="P66" s="141"/>
      <c r="Q66" s="141"/>
      <c r="R66" s="141"/>
      <c r="S66" s="141"/>
      <c r="T66" s="141"/>
      <c r="U66" s="141"/>
      <c r="V66" s="141"/>
    </row>
    <row r="67" spans="1:22" x14ac:dyDescent="0.3">
      <c r="A67" s="141"/>
      <c r="B67" s="141"/>
      <c r="C67" s="141"/>
      <c r="D67" s="141"/>
      <c r="E67" s="141"/>
      <c r="F67" s="141"/>
      <c r="G67" s="141"/>
      <c r="H67" s="141"/>
      <c r="I67" s="141"/>
      <c r="J67" s="141"/>
      <c r="K67" s="141"/>
      <c r="L67" s="141"/>
      <c r="M67" s="141"/>
      <c r="N67" s="141"/>
      <c r="O67" s="141"/>
      <c r="P67" s="141"/>
      <c r="Q67" s="141"/>
      <c r="R67" s="141"/>
      <c r="S67" s="141"/>
      <c r="T67" s="141"/>
      <c r="U67" s="141"/>
      <c r="V67" s="141"/>
    </row>
    <row r="68" spans="1:22" x14ac:dyDescent="0.3">
      <c r="A68" s="141"/>
      <c r="B68" s="143" t="str">
        <f>B18</f>
        <v>092 - Blankenau</v>
      </c>
      <c r="C68" s="141"/>
      <c r="D68" s="141"/>
      <c r="E68" s="141"/>
      <c r="F68" s="141"/>
      <c r="G68" s="141"/>
      <c r="H68" s="141"/>
      <c r="I68" s="141"/>
      <c r="J68" s="141"/>
      <c r="K68" s="141"/>
      <c r="L68" s="141"/>
      <c r="M68" s="141"/>
      <c r="N68" s="141"/>
      <c r="O68" s="141"/>
      <c r="P68" s="141"/>
      <c r="Q68" s="141"/>
      <c r="R68" s="141"/>
      <c r="S68" s="141"/>
      <c r="T68" s="141"/>
      <c r="U68" s="141"/>
      <c r="V68" s="141"/>
    </row>
    <row r="69" spans="1:22" x14ac:dyDescent="0.3">
      <c r="A69" s="141"/>
      <c r="B69" s="145"/>
      <c r="C69" s="145"/>
      <c r="D69" s="145" t="s">
        <v>6</v>
      </c>
      <c r="E69" s="145" t="s">
        <v>7</v>
      </c>
      <c r="F69" s="145" t="s">
        <v>60</v>
      </c>
      <c r="G69" s="145" t="s">
        <v>81</v>
      </c>
      <c r="H69" s="145"/>
      <c r="I69" s="141"/>
      <c r="J69" s="141"/>
      <c r="K69" s="141"/>
      <c r="L69" s="141"/>
      <c r="M69" s="141"/>
      <c r="N69" s="141"/>
      <c r="O69" s="141"/>
      <c r="P69" s="141"/>
      <c r="Q69" s="141"/>
      <c r="R69" s="141"/>
      <c r="S69" s="141"/>
      <c r="T69" s="141"/>
      <c r="U69" s="141"/>
      <c r="V69" s="141"/>
    </row>
    <row r="70" spans="1:22" x14ac:dyDescent="0.3">
      <c r="A70" s="141"/>
      <c r="B70" s="169" t="s">
        <v>137</v>
      </c>
      <c r="C70" s="170"/>
      <c r="D70" s="146">
        <f>I18</f>
        <v>0.31168831168831168</v>
      </c>
      <c r="E70" s="146">
        <f>L18</f>
        <v>0.55844155844155841</v>
      </c>
      <c r="F70" s="146">
        <f>O18</f>
        <v>2.5974025974025976E-2</v>
      </c>
      <c r="G70" s="146">
        <f>R18</f>
        <v>0.1038961038961039</v>
      </c>
      <c r="H70" s="146"/>
      <c r="I70" s="141"/>
      <c r="J70" s="141"/>
      <c r="K70" s="141"/>
      <c r="L70" s="141"/>
      <c r="M70" s="141"/>
      <c r="N70" s="141"/>
      <c r="O70" s="141"/>
      <c r="P70" s="141"/>
      <c r="Q70" s="141"/>
      <c r="R70" s="141"/>
      <c r="S70" s="141"/>
      <c r="T70" s="141"/>
      <c r="U70" s="141"/>
      <c r="V70" s="141"/>
    </row>
    <row r="71" spans="1:22" x14ac:dyDescent="0.3">
      <c r="A71" s="141"/>
      <c r="B71" s="169" t="s">
        <v>138</v>
      </c>
      <c r="C71" s="170"/>
      <c r="D71" s="146">
        <f>J18</f>
        <v>-3.3811688311688293E-2</v>
      </c>
      <c r="E71" s="146">
        <f>M18</f>
        <v>-5.1584415584415844E-3</v>
      </c>
      <c r="F71" s="146">
        <f>P18</f>
        <v>-2.2525974025974026E-2</v>
      </c>
      <c r="G71" s="146">
        <f>S18</f>
        <v>6.1496103896103903E-2</v>
      </c>
      <c r="H71" s="141"/>
      <c r="I71" s="141"/>
      <c r="J71" s="141"/>
      <c r="K71" s="141"/>
      <c r="L71" s="141"/>
      <c r="M71" s="141"/>
      <c r="N71" s="141"/>
      <c r="O71" s="141"/>
      <c r="P71" s="141"/>
      <c r="Q71" s="141"/>
      <c r="R71" s="141"/>
      <c r="S71" s="141"/>
      <c r="T71" s="141"/>
      <c r="U71" s="141"/>
      <c r="V71" s="141"/>
    </row>
    <row r="72" spans="1:22" x14ac:dyDescent="0.3">
      <c r="A72" s="141"/>
      <c r="B72" s="141"/>
      <c r="C72" s="141"/>
      <c r="D72" s="141"/>
      <c r="E72" s="141"/>
      <c r="F72" s="141"/>
      <c r="G72" s="141"/>
      <c r="H72" s="141"/>
      <c r="I72" s="141"/>
      <c r="J72" s="141"/>
      <c r="K72" s="141"/>
      <c r="L72" s="141"/>
      <c r="M72" s="141"/>
      <c r="N72" s="141"/>
      <c r="O72" s="141"/>
      <c r="P72" s="141"/>
      <c r="Q72" s="141"/>
      <c r="R72" s="141"/>
      <c r="S72" s="141"/>
      <c r="T72" s="141"/>
      <c r="U72" s="141"/>
      <c r="V72" s="141"/>
    </row>
    <row r="73" spans="1:22"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row>
    <row r="74" spans="1:22" x14ac:dyDescent="0.3">
      <c r="A74" s="141"/>
      <c r="B74" s="141"/>
      <c r="C74" s="141"/>
      <c r="D74" s="141"/>
      <c r="E74" s="141"/>
      <c r="F74" s="141"/>
      <c r="G74" s="141"/>
      <c r="H74" s="141"/>
      <c r="I74" s="141"/>
      <c r="J74" s="141"/>
      <c r="K74" s="141"/>
      <c r="L74" s="141"/>
      <c r="M74" s="141"/>
      <c r="N74" s="141"/>
      <c r="O74" s="141"/>
      <c r="P74" s="141"/>
      <c r="Q74" s="141"/>
      <c r="R74" s="141"/>
      <c r="S74" s="141"/>
      <c r="T74" s="141"/>
      <c r="U74" s="141"/>
      <c r="V74" s="141"/>
    </row>
    <row r="75" spans="1:22" x14ac:dyDescent="0.3">
      <c r="A75" s="141"/>
      <c r="B75" s="141"/>
      <c r="C75" s="141"/>
      <c r="D75" s="141"/>
      <c r="E75" s="141"/>
      <c r="F75" s="141"/>
      <c r="G75" s="141"/>
      <c r="H75" s="141"/>
      <c r="I75" s="141"/>
      <c r="J75" s="141"/>
      <c r="K75" s="141"/>
      <c r="L75" s="141"/>
      <c r="M75" s="141"/>
      <c r="N75" s="141"/>
      <c r="O75" s="141"/>
      <c r="P75" s="141"/>
      <c r="Q75" s="141"/>
      <c r="R75" s="141"/>
      <c r="S75" s="141"/>
      <c r="T75" s="141"/>
      <c r="U75" s="141"/>
      <c r="V75" s="141"/>
    </row>
    <row r="76" spans="1:22" x14ac:dyDescent="0.3">
      <c r="A76" s="141"/>
      <c r="B76" s="141"/>
      <c r="C76" s="141"/>
      <c r="D76" s="141"/>
      <c r="E76" s="141"/>
      <c r="F76" s="141"/>
      <c r="G76" s="141"/>
      <c r="H76" s="141"/>
      <c r="I76" s="141"/>
      <c r="J76" s="141"/>
      <c r="K76" s="141"/>
      <c r="L76" s="141"/>
      <c r="M76" s="141"/>
      <c r="N76" s="141"/>
      <c r="O76" s="141"/>
      <c r="P76" s="141"/>
      <c r="Q76" s="141"/>
      <c r="R76" s="141"/>
      <c r="S76" s="141"/>
      <c r="T76" s="141"/>
      <c r="U76" s="141"/>
      <c r="V76" s="141"/>
    </row>
    <row r="77" spans="1:22" x14ac:dyDescent="0.3">
      <c r="A77" s="141"/>
      <c r="B77" s="141"/>
      <c r="C77" s="141"/>
      <c r="D77" s="141"/>
      <c r="E77" s="141"/>
      <c r="F77" s="141"/>
      <c r="G77" s="141"/>
      <c r="H77" s="141"/>
      <c r="I77" s="141"/>
      <c r="J77" s="141"/>
      <c r="K77" s="141"/>
      <c r="L77" s="141"/>
      <c r="M77" s="141"/>
      <c r="N77" s="141"/>
      <c r="O77" s="141"/>
      <c r="P77" s="141"/>
      <c r="Q77" s="141"/>
      <c r="R77" s="141"/>
      <c r="S77" s="141"/>
      <c r="T77" s="141"/>
      <c r="U77" s="141"/>
      <c r="V77" s="141"/>
    </row>
    <row r="78" spans="1:22" x14ac:dyDescent="0.3">
      <c r="A78" s="141"/>
      <c r="B78" s="141"/>
      <c r="C78" s="141"/>
      <c r="D78" s="141"/>
      <c r="E78" s="141"/>
      <c r="F78" s="141"/>
      <c r="G78" s="141"/>
      <c r="H78" s="141"/>
      <c r="I78" s="141"/>
      <c r="J78" s="141"/>
      <c r="K78" s="141"/>
      <c r="L78" s="141"/>
      <c r="M78" s="141"/>
      <c r="N78" s="141"/>
      <c r="O78" s="141"/>
      <c r="P78" s="141"/>
      <c r="Q78" s="141"/>
      <c r="R78" s="141"/>
      <c r="S78" s="141"/>
      <c r="T78" s="141"/>
      <c r="U78" s="141"/>
      <c r="V78" s="141"/>
    </row>
    <row r="79" spans="1:22" x14ac:dyDescent="0.3">
      <c r="A79" s="141"/>
      <c r="B79" s="141"/>
      <c r="C79" s="141"/>
      <c r="D79" s="141"/>
      <c r="E79" s="141"/>
      <c r="F79" s="141"/>
      <c r="G79" s="141"/>
      <c r="H79" s="141"/>
      <c r="I79" s="141"/>
      <c r="J79" s="141"/>
      <c r="K79" s="141"/>
      <c r="L79" s="141"/>
      <c r="M79" s="141"/>
      <c r="N79" s="141"/>
      <c r="O79" s="141"/>
      <c r="P79" s="141"/>
      <c r="Q79" s="141"/>
      <c r="R79" s="141"/>
      <c r="S79" s="141"/>
      <c r="T79" s="141"/>
      <c r="U79" s="141"/>
      <c r="V79" s="141"/>
    </row>
    <row r="80" spans="1:22" x14ac:dyDescent="0.3">
      <c r="A80" s="141"/>
      <c r="B80" s="141"/>
      <c r="C80" s="141"/>
      <c r="D80" s="141"/>
      <c r="E80" s="141"/>
      <c r="F80" s="141"/>
      <c r="G80" s="141"/>
      <c r="H80" s="141"/>
      <c r="I80" s="141"/>
      <c r="J80" s="141"/>
      <c r="K80" s="141"/>
      <c r="L80" s="141"/>
      <c r="M80" s="141"/>
      <c r="N80" s="141"/>
      <c r="O80" s="141"/>
      <c r="P80" s="141"/>
      <c r="Q80" s="141"/>
      <c r="R80" s="141"/>
      <c r="S80" s="141"/>
      <c r="T80" s="141"/>
      <c r="U80" s="141"/>
      <c r="V80" s="141"/>
    </row>
    <row r="81" spans="1:22" x14ac:dyDescent="0.3">
      <c r="A81" s="141"/>
      <c r="B81" s="141"/>
      <c r="C81" s="141"/>
      <c r="D81" s="141"/>
      <c r="E81" s="141"/>
      <c r="F81" s="141"/>
      <c r="G81" s="141"/>
      <c r="H81" s="141"/>
      <c r="I81" s="141"/>
      <c r="J81" s="141"/>
      <c r="K81" s="141"/>
      <c r="L81" s="141"/>
      <c r="M81" s="141"/>
      <c r="N81" s="141"/>
      <c r="O81" s="141"/>
      <c r="P81" s="141"/>
      <c r="Q81" s="141"/>
      <c r="R81" s="141"/>
      <c r="S81" s="141"/>
      <c r="T81" s="141"/>
      <c r="U81" s="141"/>
      <c r="V81" s="141"/>
    </row>
    <row r="82" spans="1:22" x14ac:dyDescent="0.3">
      <c r="A82" s="141"/>
      <c r="B82" s="141"/>
      <c r="C82" s="141"/>
      <c r="D82" s="141"/>
      <c r="E82" s="141"/>
      <c r="F82" s="141"/>
      <c r="G82" s="141"/>
      <c r="H82" s="141"/>
      <c r="I82" s="141"/>
      <c r="J82" s="141"/>
      <c r="K82" s="141"/>
      <c r="L82" s="141"/>
      <c r="M82" s="141"/>
      <c r="N82" s="141"/>
      <c r="O82" s="141"/>
      <c r="P82" s="141"/>
      <c r="Q82" s="141"/>
      <c r="R82" s="141"/>
      <c r="S82" s="141"/>
      <c r="T82" s="141"/>
      <c r="U82" s="141"/>
      <c r="V82" s="141"/>
    </row>
    <row r="83" spans="1:22" x14ac:dyDescent="0.3">
      <c r="A83" s="141"/>
      <c r="B83" s="141"/>
      <c r="C83" s="141"/>
      <c r="D83" s="141"/>
      <c r="E83" s="141"/>
      <c r="F83" s="141"/>
      <c r="G83" s="141"/>
      <c r="H83" s="141"/>
      <c r="I83" s="141"/>
      <c r="J83" s="141"/>
      <c r="K83" s="141"/>
      <c r="L83" s="141"/>
      <c r="M83" s="141"/>
      <c r="N83" s="141"/>
      <c r="O83" s="141"/>
      <c r="P83" s="141"/>
      <c r="Q83" s="141"/>
      <c r="R83" s="141"/>
      <c r="S83" s="141"/>
      <c r="T83" s="141"/>
      <c r="U83" s="141"/>
      <c r="V83" s="141"/>
    </row>
    <row r="84" spans="1:22" x14ac:dyDescent="0.3">
      <c r="A84" s="141"/>
      <c r="B84" s="141"/>
      <c r="C84" s="141"/>
      <c r="D84" s="141"/>
      <c r="E84" s="141"/>
      <c r="F84" s="141"/>
      <c r="G84" s="141"/>
      <c r="H84" s="141"/>
      <c r="I84" s="141"/>
      <c r="J84" s="141"/>
      <c r="K84" s="141"/>
      <c r="L84" s="141"/>
      <c r="M84" s="141"/>
      <c r="N84" s="141"/>
      <c r="O84" s="141"/>
      <c r="P84" s="141"/>
      <c r="Q84" s="141"/>
      <c r="R84" s="141"/>
      <c r="S84" s="141"/>
      <c r="T84" s="141"/>
      <c r="U84" s="141"/>
      <c r="V84" s="141"/>
    </row>
    <row r="85" spans="1:22" x14ac:dyDescent="0.3">
      <c r="A85" s="141"/>
      <c r="B85" s="141"/>
      <c r="C85" s="141"/>
      <c r="D85" s="141"/>
      <c r="E85" s="141"/>
      <c r="F85" s="141"/>
      <c r="G85" s="141"/>
      <c r="H85" s="141"/>
      <c r="I85" s="141"/>
      <c r="J85" s="141"/>
      <c r="K85" s="141"/>
      <c r="L85" s="141"/>
      <c r="M85" s="141"/>
      <c r="N85" s="141"/>
      <c r="O85" s="141"/>
      <c r="P85" s="141"/>
      <c r="Q85" s="141"/>
      <c r="R85" s="141"/>
      <c r="S85" s="141"/>
      <c r="T85" s="141"/>
      <c r="U85" s="141"/>
      <c r="V85" s="141"/>
    </row>
    <row r="86" spans="1:22" x14ac:dyDescent="0.3">
      <c r="A86" s="141"/>
      <c r="B86" s="143" t="str">
        <f>B21</f>
        <v>Dalhausen</v>
      </c>
      <c r="C86" s="141"/>
      <c r="D86" s="141"/>
      <c r="E86" s="141"/>
      <c r="F86" s="141"/>
      <c r="G86" s="141"/>
      <c r="H86" s="141"/>
      <c r="I86" s="141"/>
      <c r="J86" s="141"/>
      <c r="K86" s="141"/>
      <c r="L86" s="141"/>
      <c r="M86" s="141"/>
      <c r="N86" s="141"/>
      <c r="O86" s="141"/>
      <c r="P86" s="141"/>
      <c r="Q86" s="141"/>
      <c r="R86" s="141"/>
      <c r="S86" s="141"/>
      <c r="T86" s="141"/>
      <c r="U86" s="141"/>
      <c r="V86" s="141"/>
    </row>
    <row r="87" spans="1:22" x14ac:dyDescent="0.3">
      <c r="A87" s="141"/>
      <c r="B87" s="145"/>
      <c r="C87" s="145"/>
      <c r="D87" s="145" t="s">
        <v>6</v>
      </c>
      <c r="E87" s="145" t="s">
        <v>7</v>
      </c>
      <c r="F87" s="145" t="s">
        <v>60</v>
      </c>
      <c r="G87" s="145" t="s">
        <v>81</v>
      </c>
      <c r="H87" s="145"/>
      <c r="I87" s="141"/>
      <c r="J87" s="141"/>
      <c r="K87" s="141"/>
      <c r="L87" s="141"/>
      <c r="M87" s="141"/>
      <c r="N87" s="141"/>
      <c r="O87" s="141"/>
      <c r="P87" s="141"/>
      <c r="Q87" s="141"/>
      <c r="R87" s="141"/>
      <c r="S87" s="141"/>
      <c r="T87" s="141"/>
      <c r="U87" s="141"/>
      <c r="V87" s="141"/>
    </row>
    <row r="88" spans="1:22" x14ac:dyDescent="0.3">
      <c r="A88" s="141"/>
      <c r="B88" s="169" t="s">
        <v>151</v>
      </c>
      <c r="C88" s="170"/>
      <c r="D88" s="146">
        <f>I21</f>
        <v>0.60216216216216212</v>
      </c>
      <c r="E88" s="146">
        <f>L21</f>
        <v>0.33837837837837836</v>
      </c>
      <c r="F88" s="146">
        <f>O21</f>
        <v>2.2702702702702703E-2</v>
      </c>
      <c r="G88" s="146">
        <f>R21</f>
        <v>3.6756756756756756E-2</v>
      </c>
      <c r="H88" s="146"/>
      <c r="I88" s="141"/>
      <c r="J88" s="141"/>
      <c r="K88" s="141"/>
      <c r="L88" s="141"/>
      <c r="M88" s="141"/>
      <c r="N88" s="141"/>
      <c r="O88" s="141"/>
      <c r="P88" s="141"/>
      <c r="Q88" s="141"/>
      <c r="R88" s="141"/>
      <c r="S88" s="141"/>
      <c r="T88" s="141"/>
      <c r="U88" s="141"/>
      <c r="V88" s="141"/>
    </row>
    <row r="89" spans="1:22" x14ac:dyDescent="0.3">
      <c r="A89" s="141"/>
      <c r="B89" s="169" t="s">
        <v>152</v>
      </c>
      <c r="C89" s="170"/>
      <c r="D89" s="146">
        <f>J21</f>
        <v>2.3861240974853981E-2</v>
      </c>
      <c r="E89" s="146">
        <f>M21</f>
        <v>2.4151152175717172E-2</v>
      </c>
      <c r="F89" s="146">
        <f>P21</f>
        <v>-5.6109989211319808E-2</v>
      </c>
      <c r="G89" s="146">
        <f>S21</f>
        <v>8.0975960607485679E-3</v>
      </c>
      <c r="H89" s="141"/>
      <c r="I89" s="141"/>
      <c r="J89" s="141"/>
      <c r="K89" s="141"/>
      <c r="L89" s="141"/>
      <c r="M89" s="141"/>
      <c r="N89" s="141"/>
      <c r="O89" s="141"/>
      <c r="P89" s="141"/>
      <c r="Q89" s="141"/>
      <c r="R89" s="141"/>
      <c r="S89" s="141"/>
      <c r="T89" s="141"/>
      <c r="U89" s="141"/>
      <c r="V89" s="141"/>
    </row>
    <row r="90" spans="1:22" x14ac:dyDescent="0.3">
      <c r="A90" s="141"/>
      <c r="B90" s="141"/>
      <c r="C90" s="141"/>
      <c r="D90" s="141"/>
      <c r="E90" s="141"/>
      <c r="F90" s="141"/>
      <c r="G90" s="141"/>
      <c r="H90" s="141"/>
      <c r="I90" s="141"/>
      <c r="J90" s="141"/>
      <c r="K90" s="141"/>
      <c r="L90" s="141"/>
      <c r="M90" s="141"/>
      <c r="N90" s="141"/>
      <c r="O90" s="141"/>
      <c r="P90" s="141"/>
      <c r="Q90" s="141"/>
      <c r="R90" s="141"/>
      <c r="S90" s="141"/>
      <c r="T90" s="141"/>
      <c r="U90" s="141"/>
      <c r="V90" s="141"/>
    </row>
    <row r="91" spans="1:22" x14ac:dyDescent="0.3">
      <c r="A91" s="141"/>
      <c r="B91" s="141"/>
      <c r="C91" s="141"/>
      <c r="D91" s="141"/>
      <c r="E91" s="141"/>
      <c r="F91" s="141"/>
      <c r="G91" s="141"/>
      <c r="H91" s="141"/>
      <c r="I91" s="141"/>
      <c r="J91" s="141"/>
      <c r="K91" s="141"/>
      <c r="L91" s="141"/>
      <c r="M91" s="141"/>
      <c r="N91" s="141"/>
      <c r="O91" s="141"/>
      <c r="P91" s="141"/>
      <c r="Q91" s="141"/>
      <c r="R91" s="141"/>
      <c r="S91" s="141"/>
      <c r="T91" s="141"/>
      <c r="U91" s="141"/>
      <c r="V91" s="141"/>
    </row>
    <row r="92" spans="1:22" x14ac:dyDescent="0.3">
      <c r="A92" s="141"/>
      <c r="B92" s="141"/>
      <c r="C92" s="141"/>
      <c r="D92" s="141"/>
      <c r="E92" s="141"/>
      <c r="F92" s="141"/>
      <c r="G92" s="141"/>
      <c r="H92" s="141"/>
      <c r="I92" s="141"/>
      <c r="J92" s="141"/>
      <c r="K92" s="141"/>
      <c r="L92" s="141"/>
      <c r="M92" s="141"/>
      <c r="N92" s="141"/>
      <c r="O92" s="141"/>
      <c r="P92" s="141"/>
      <c r="Q92" s="141"/>
      <c r="R92" s="141"/>
      <c r="S92" s="141"/>
      <c r="T92" s="141"/>
      <c r="U92" s="141"/>
      <c r="V92" s="141"/>
    </row>
    <row r="93" spans="1:22" x14ac:dyDescent="0.3">
      <c r="A93" s="141"/>
      <c r="B93" s="141"/>
      <c r="C93" s="141"/>
      <c r="D93" s="141"/>
      <c r="E93" s="141"/>
      <c r="F93" s="141"/>
      <c r="G93" s="141"/>
      <c r="H93" s="141"/>
      <c r="I93" s="141"/>
      <c r="J93" s="141"/>
      <c r="K93" s="141"/>
      <c r="L93" s="141"/>
      <c r="M93" s="141"/>
      <c r="N93" s="141"/>
      <c r="O93" s="141"/>
      <c r="P93" s="141"/>
      <c r="Q93" s="141"/>
      <c r="R93" s="141"/>
      <c r="S93" s="141"/>
      <c r="T93" s="141"/>
      <c r="U93" s="141"/>
      <c r="V93" s="141"/>
    </row>
    <row r="94" spans="1:22" x14ac:dyDescent="0.3">
      <c r="A94" s="141"/>
      <c r="B94" s="141"/>
      <c r="C94" s="141"/>
      <c r="D94" s="141"/>
      <c r="E94" s="141"/>
      <c r="F94" s="141"/>
      <c r="G94" s="141"/>
      <c r="H94" s="141"/>
      <c r="I94" s="141"/>
      <c r="J94" s="141"/>
      <c r="K94" s="141"/>
      <c r="L94" s="141"/>
      <c r="M94" s="141"/>
      <c r="N94" s="141"/>
      <c r="O94" s="141"/>
      <c r="P94" s="141"/>
      <c r="Q94" s="141"/>
      <c r="R94" s="141"/>
      <c r="S94" s="141"/>
      <c r="T94" s="141"/>
      <c r="U94" s="141"/>
      <c r="V94" s="141"/>
    </row>
    <row r="95" spans="1:22" x14ac:dyDescent="0.3">
      <c r="A95" s="141"/>
      <c r="B95" s="141"/>
      <c r="C95" s="141"/>
      <c r="D95" s="141"/>
      <c r="E95" s="141"/>
      <c r="F95" s="141"/>
      <c r="G95" s="141"/>
      <c r="H95" s="141"/>
      <c r="I95" s="141"/>
      <c r="J95" s="141"/>
      <c r="K95" s="141"/>
      <c r="L95" s="141"/>
      <c r="M95" s="141"/>
      <c r="N95" s="141"/>
      <c r="O95" s="141"/>
      <c r="P95" s="141"/>
      <c r="Q95" s="141"/>
      <c r="R95" s="141"/>
      <c r="S95" s="141"/>
      <c r="T95" s="141"/>
      <c r="U95" s="141"/>
      <c r="V95" s="141"/>
    </row>
    <row r="96" spans="1:22" x14ac:dyDescent="0.3">
      <c r="A96" s="141"/>
      <c r="B96" s="141"/>
      <c r="C96" s="141"/>
      <c r="D96" s="141"/>
      <c r="E96" s="141"/>
      <c r="F96" s="141"/>
      <c r="G96" s="141"/>
      <c r="H96" s="141"/>
      <c r="I96" s="141"/>
      <c r="J96" s="141"/>
      <c r="K96" s="141"/>
      <c r="L96" s="141"/>
      <c r="M96" s="141"/>
      <c r="N96" s="141"/>
      <c r="O96" s="141"/>
      <c r="P96" s="141"/>
      <c r="Q96" s="141"/>
      <c r="R96" s="141"/>
      <c r="S96" s="141"/>
      <c r="T96" s="141"/>
      <c r="U96" s="141"/>
      <c r="V96" s="141"/>
    </row>
    <row r="97" spans="1:22" x14ac:dyDescent="0.3">
      <c r="A97" s="141"/>
      <c r="B97" s="141"/>
      <c r="C97" s="141"/>
      <c r="D97" s="141"/>
      <c r="E97" s="141"/>
      <c r="F97" s="141"/>
      <c r="G97" s="141"/>
      <c r="H97" s="141"/>
      <c r="I97" s="141"/>
      <c r="J97" s="141"/>
      <c r="K97" s="141"/>
      <c r="L97" s="141"/>
      <c r="M97" s="141"/>
      <c r="N97" s="141"/>
      <c r="O97" s="141"/>
      <c r="P97" s="141"/>
      <c r="Q97" s="141"/>
      <c r="R97" s="141"/>
      <c r="S97" s="141"/>
      <c r="T97" s="141"/>
      <c r="U97" s="141"/>
      <c r="V97" s="141"/>
    </row>
    <row r="98" spans="1:22" x14ac:dyDescent="0.3">
      <c r="A98" s="141"/>
      <c r="B98" s="141"/>
      <c r="C98" s="141"/>
      <c r="D98" s="141"/>
      <c r="E98" s="141"/>
      <c r="F98" s="141"/>
      <c r="G98" s="141"/>
      <c r="H98" s="141"/>
      <c r="I98" s="141"/>
      <c r="J98" s="141"/>
      <c r="K98" s="141"/>
      <c r="L98" s="141"/>
      <c r="M98" s="141"/>
      <c r="N98" s="141"/>
      <c r="O98" s="141"/>
      <c r="P98" s="141"/>
      <c r="Q98" s="141"/>
      <c r="R98" s="141"/>
      <c r="S98" s="141"/>
      <c r="T98" s="141"/>
      <c r="U98" s="141"/>
      <c r="V98" s="141"/>
    </row>
    <row r="99" spans="1:22" x14ac:dyDescent="0.3">
      <c r="A99" s="141"/>
      <c r="B99" s="141"/>
      <c r="C99" s="141"/>
      <c r="D99" s="141"/>
      <c r="E99" s="141"/>
      <c r="F99" s="141"/>
      <c r="G99" s="141"/>
      <c r="H99" s="141"/>
      <c r="I99" s="141"/>
      <c r="J99" s="141"/>
      <c r="K99" s="141"/>
      <c r="L99" s="141"/>
      <c r="M99" s="141"/>
      <c r="N99" s="141"/>
      <c r="O99" s="141"/>
      <c r="P99" s="141"/>
      <c r="Q99" s="141"/>
      <c r="R99" s="141"/>
      <c r="S99" s="141"/>
      <c r="T99" s="141"/>
      <c r="U99" s="141"/>
      <c r="V99" s="141"/>
    </row>
    <row r="100" spans="1:22" x14ac:dyDescent="0.3">
      <c r="A100" s="141"/>
      <c r="B100" s="141"/>
      <c r="C100" s="141"/>
      <c r="D100" s="141"/>
      <c r="E100" s="141"/>
      <c r="F100" s="141"/>
      <c r="G100" s="141"/>
      <c r="H100" s="141"/>
      <c r="I100" s="141"/>
      <c r="J100" s="141"/>
      <c r="K100" s="141"/>
      <c r="L100" s="141"/>
      <c r="M100" s="141"/>
      <c r="N100" s="141"/>
      <c r="O100" s="141"/>
      <c r="P100" s="141"/>
      <c r="Q100" s="141"/>
      <c r="R100" s="141"/>
      <c r="S100" s="141"/>
      <c r="T100" s="141"/>
      <c r="U100" s="141"/>
      <c r="V100" s="141"/>
    </row>
    <row r="101" spans="1:22" x14ac:dyDescent="0.3">
      <c r="A101" s="141"/>
      <c r="B101" s="141"/>
      <c r="C101" s="141"/>
      <c r="D101" s="141"/>
      <c r="E101" s="141"/>
      <c r="F101" s="141"/>
      <c r="G101" s="141"/>
      <c r="H101" s="141"/>
      <c r="I101" s="141"/>
      <c r="J101" s="141"/>
      <c r="K101" s="141"/>
      <c r="L101" s="141"/>
      <c r="M101" s="141"/>
      <c r="N101" s="141"/>
      <c r="O101" s="141"/>
      <c r="P101" s="141"/>
      <c r="Q101" s="141"/>
      <c r="R101" s="141"/>
      <c r="S101" s="141"/>
      <c r="T101" s="141"/>
      <c r="U101" s="141"/>
      <c r="V101" s="141"/>
    </row>
    <row r="102" spans="1:22" x14ac:dyDescent="0.3">
      <c r="A102" s="141"/>
      <c r="B102" s="141"/>
      <c r="C102" s="141"/>
      <c r="D102" s="141"/>
      <c r="E102" s="141"/>
      <c r="F102" s="141"/>
      <c r="G102" s="141"/>
      <c r="H102" s="141"/>
      <c r="I102" s="141"/>
      <c r="J102" s="141"/>
      <c r="K102" s="141"/>
      <c r="L102" s="141"/>
      <c r="M102" s="141"/>
      <c r="N102" s="141"/>
      <c r="O102" s="141"/>
      <c r="P102" s="141"/>
      <c r="Q102" s="141"/>
      <c r="R102" s="141"/>
      <c r="S102" s="141"/>
      <c r="T102" s="141"/>
      <c r="U102" s="141"/>
      <c r="V102" s="141"/>
    </row>
    <row r="103" spans="1:22" x14ac:dyDescent="0.3">
      <c r="A103" s="141"/>
      <c r="B103" s="141"/>
      <c r="C103" s="141"/>
      <c r="D103" s="141"/>
      <c r="E103" s="141"/>
      <c r="F103" s="141"/>
      <c r="G103" s="141"/>
      <c r="H103" s="141"/>
      <c r="I103" s="141"/>
      <c r="J103" s="141"/>
      <c r="K103" s="141"/>
      <c r="L103" s="141"/>
      <c r="M103" s="141"/>
      <c r="N103" s="141"/>
      <c r="O103" s="141"/>
      <c r="P103" s="141"/>
      <c r="Q103" s="141"/>
      <c r="R103" s="141"/>
      <c r="S103" s="141"/>
      <c r="T103" s="141"/>
      <c r="U103" s="141"/>
      <c r="V103" s="141"/>
    </row>
    <row r="104" spans="1:22" x14ac:dyDescent="0.3">
      <c r="A104" s="141"/>
      <c r="B104" s="143" t="str">
        <f>B22</f>
        <v>121 - Drenke</v>
      </c>
      <c r="C104" s="141"/>
      <c r="D104" s="141"/>
      <c r="E104" s="141"/>
      <c r="F104" s="141"/>
      <c r="G104" s="141"/>
      <c r="H104" s="141"/>
      <c r="I104" s="141"/>
      <c r="J104" s="141"/>
      <c r="K104" s="141"/>
      <c r="L104" s="141"/>
      <c r="M104" s="141"/>
      <c r="N104" s="141"/>
      <c r="O104" s="141"/>
      <c r="P104" s="141"/>
      <c r="Q104" s="141"/>
      <c r="R104" s="141"/>
      <c r="S104" s="141"/>
      <c r="T104" s="141"/>
      <c r="U104" s="141"/>
      <c r="V104" s="141"/>
    </row>
    <row r="105" spans="1:22" x14ac:dyDescent="0.3">
      <c r="A105" s="141"/>
      <c r="B105" s="145"/>
      <c r="C105" s="145"/>
      <c r="D105" s="145" t="s">
        <v>6</v>
      </c>
      <c r="E105" s="145" t="s">
        <v>7</v>
      </c>
      <c r="F105" s="145" t="s">
        <v>60</v>
      </c>
      <c r="G105" s="145" t="s">
        <v>81</v>
      </c>
      <c r="H105" s="145"/>
      <c r="I105" s="141"/>
      <c r="J105" s="141"/>
      <c r="K105" s="141"/>
      <c r="L105" s="141"/>
      <c r="M105" s="141"/>
      <c r="N105" s="141"/>
      <c r="O105" s="141"/>
      <c r="P105" s="141"/>
      <c r="Q105" s="141"/>
      <c r="R105" s="141"/>
      <c r="S105" s="141"/>
      <c r="T105" s="141"/>
      <c r="U105" s="141"/>
      <c r="V105" s="141"/>
    </row>
    <row r="106" spans="1:22" x14ac:dyDescent="0.3">
      <c r="A106" s="141"/>
      <c r="B106" s="169" t="s">
        <v>139</v>
      </c>
      <c r="C106" s="170"/>
      <c r="D106" s="146">
        <f>I22</f>
        <v>0.28947368421052633</v>
      </c>
      <c r="E106" s="146">
        <f>L22</f>
        <v>0.51578947368421058</v>
      </c>
      <c r="F106" s="146">
        <f>O22</f>
        <v>4.2105263157894736E-2</v>
      </c>
      <c r="G106" s="146">
        <f>R22</f>
        <v>0.15263157894736842</v>
      </c>
      <c r="H106" s="146"/>
      <c r="I106" s="141"/>
      <c r="J106" s="141"/>
      <c r="K106" s="141"/>
      <c r="L106" s="141"/>
      <c r="M106" s="141"/>
      <c r="N106" s="141"/>
      <c r="O106" s="141"/>
      <c r="P106" s="141"/>
      <c r="Q106" s="141"/>
      <c r="R106" s="141"/>
      <c r="S106" s="141"/>
      <c r="T106" s="141"/>
      <c r="U106" s="141"/>
      <c r="V106" s="141"/>
    </row>
    <row r="107" spans="1:22" x14ac:dyDescent="0.3">
      <c r="A107" s="141"/>
      <c r="B107" s="169" t="s">
        <v>140</v>
      </c>
      <c r="C107" s="170"/>
      <c r="D107" s="146">
        <f>J22</f>
        <v>-9.9126315789473674E-2</v>
      </c>
      <c r="E107" s="146">
        <f>M22</f>
        <v>8.7889473684210573E-2</v>
      </c>
      <c r="F107" s="146">
        <f>P22</f>
        <v>-1.4694736842105267E-2</v>
      </c>
      <c r="G107" s="146">
        <f>S22</f>
        <v>2.6031578947368433E-2</v>
      </c>
      <c r="H107" s="141"/>
      <c r="I107" s="141"/>
      <c r="J107" s="141"/>
      <c r="K107" s="141"/>
      <c r="L107" s="141"/>
      <c r="M107" s="141"/>
      <c r="N107" s="141"/>
      <c r="O107" s="141"/>
      <c r="P107" s="141"/>
      <c r="Q107" s="141"/>
      <c r="R107" s="141"/>
      <c r="S107" s="141"/>
      <c r="T107" s="141"/>
      <c r="U107" s="141"/>
      <c r="V107" s="141"/>
    </row>
    <row r="108" spans="1:22" x14ac:dyDescent="0.3">
      <c r="A108" s="141"/>
      <c r="B108" s="141"/>
      <c r="C108" s="141"/>
      <c r="D108" s="141"/>
      <c r="E108" s="141"/>
      <c r="F108" s="141"/>
      <c r="G108" s="141"/>
      <c r="H108" s="141"/>
      <c r="I108" s="141"/>
      <c r="J108" s="141"/>
      <c r="K108" s="141"/>
      <c r="L108" s="141"/>
      <c r="M108" s="141"/>
      <c r="N108" s="141"/>
      <c r="O108" s="141"/>
      <c r="P108" s="141"/>
      <c r="Q108" s="141"/>
      <c r="R108" s="141"/>
      <c r="S108" s="141"/>
      <c r="T108" s="141"/>
      <c r="U108" s="141"/>
      <c r="V108" s="141"/>
    </row>
    <row r="109" spans="1:22" x14ac:dyDescent="0.3">
      <c r="A109" s="141"/>
      <c r="B109" s="141"/>
      <c r="C109" s="141"/>
      <c r="D109" s="141"/>
      <c r="E109" s="141"/>
      <c r="F109" s="141"/>
      <c r="G109" s="141"/>
      <c r="H109" s="141"/>
      <c r="I109" s="141"/>
      <c r="J109" s="141"/>
      <c r="K109" s="141"/>
      <c r="L109" s="141"/>
      <c r="M109" s="141"/>
      <c r="N109" s="141"/>
      <c r="O109" s="141"/>
      <c r="P109" s="141"/>
      <c r="Q109" s="141"/>
      <c r="R109" s="141"/>
      <c r="S109" s="141"/>
      <c r="T109" s="141"/>
      <c r="U109" s="141"/>
      <c r="V109" s="141"/>
    </row>
    <row r="110" spans="1:22" x14ac:dyDescent="0.3">
      <c r="A110" s="141"/>
      <c r="B110" s="141"/>
      <c r="C110" s="141"/>
      <c r="D110" s="141"/>
      <c r="E110" s="141"/>
      <c r="F110" s="141"/>
      <c r="G110" s="141"/>
      <c r="H110" s="141"/>
      <c r="I110" s="141"/>
      <c r="J110" s="141"/>
      <c r="K110" s="141"/>
      <c r="L110" s="141"/>
      <c r="M110" s="141"/>
      <c r="N110" s="141"/>
      <c r="O110" s="141"/>
      <c r="P110" s="141"/>
      <c r="Q110" s="141"/>
      <c r="R110" s="141"/>
      <c r="S110" s="141"/>
      <c r="T110" s="141"/>
      <c r="U110" s="141"/>
      <c r="V110" s="141"/>
    </row>
    <row r="111" spans="1:22" x14ac:dyDescent="0.3">
      <c r="A111" s="141"/>
      <c r="B111" s="141"/>
      <c r="C111" s="141"/>
      <c r="D111" s="141"/>
      <c r="E111" s="141"/>
      <c r="F111" s="141"/>
      <c r="G111" s="141"/>
      <c r="H111" s="141"/>
      <c r="I111" s="141"/>
      <c r="J111" s="141"/>
      <c r="K111" s="141"/>
      <c r="L111" s="141"/>
      <c r="M111" s="141"/>
      <c r="N111" s="141"/>
      <c r="O111" s="141"/>
      <c r="P111" s="141"/>
      <c r="Q111" s="141"/>
      <c r="R111" s="141"/>
      <c r="S111" s="141"/>
      <c r="T111" s="141"/>
      <c r="U111" s="141"/>
      <c r="V111" s="141"/>
    </row>
    <row r="112" spans="1:22" x14ac:dyDescent="0.3">
      <c r="A112" s="141"/>
      <c r="B112" s="141"/>
      <c r="C112" s="141"/>
      <c r="D112" s="141"/>
      <c r="E112" s="141"/>
      <c r="F112" s="141"/>
      <c r="G112" s="141"/>
      <c r="H112" s="141"/>
      <c r="I112" s="141"/>
      <c r="J112" s="141"/>
      <c r="K112" s="141"/>
      <c r="L112" s="141"/>
      <c r="M112" s="141"/>
      <c r="N112" s="141"/>
      <c r="O112" s="141"/>
      <c r="P112" s="141"/>
      <c r="Q112" s="141"/>
      <c r="R112" s="141"/>
      <c r="S112" s="141"/>
      <c r="T112" s="141"/>
      <c r="U112" s="141"/>
      <c r="V112" s="141"/>
    </row>
    <row r="113" spans="1:22" x14ac:dyDescent="0.3">
      <c r="A113" s="141"/>
      <c r="B113" s="141"/>
      <c r="C113" s="141"/>
      <c r="D113" s="141"/>
      <c r="E113" s="141"/>
      <c r="F113" s="141"/>
      <c r="G113" s="141"/>
      <c r="H113" s="141"/>
      <c r="I113" s="141"/>
      <c r="J113" s="141"/>
      <c r="K113" s="141"/>
      <c r="L113" s="141"/>
      <c r="M113" s="141"/>
      <c r="N113" s="141"/>
      <c r="O113" s="141"/>
      <c r="P113" s="141"/>
      <c r="Q113" s="141"/>
      <c r="R113" s="141"/>
      <c r="S113" s="141"/>
      <c r="T113" s="141"/>
      <c r="U113" s="141"/>
      <c r="V113" s="141"/>
    </row>
    <row r="114" spans="1:22" x14ac:dyDescent="0.3">
      <c r="A114" s="141"/>
      <c r="B114" s="141"/>
      <c r="C114" s="141"/>
      <c r="D114" s="141"/>
      <c r="E114" s="141"/>
      <c r="F114" s="141"/>
      <c r="G114" s="141"/>
      <c r="H114" s="141"/>
      <c r="I114" s="141"/>
      <c r="J114" s="141"/>
      <c r="K114" s="141"/>
      <c r="L114" s="141"/>
      <c r="M114" s="141"/>
      <c r="N114" s="141"/>
      <c r="O114" s="141"/>
      <c r="P114" s="141"/>
      <c r="Q114" s="141"/>
      <c r="R114" s="141"/>
      <c r="S114" s="141"/>
      <c r="T114" s="141"/>
      <c r="U114" s="141"/>
      <c r="V114" s="141"/>
    </row>
    <row r="115" spans="1:22" x14ac:dyDescent="0.3">
      <c r="A115" s="141"/>
      <c r="B115" s="141"/>
      <c r="C115" s="141"/>
      <c r="D115" s="141"/>
      <c r="E115" s="141"/>
      <c r="F115" s="141"/>
      <c r="G115" s="141"/>
      <c r="H115" s="141"/>
      <c r="I115" s="141"/>
      <c r="J115" s="141"/>
      <c r="K115" s="141"/>
      <c r="L115" s="141"/>
      <c r="M115" s="141"/>
      <c r="N115" s="141"/>
      <c r="O115" s="141"/>
      <c r="P115" s="141"/>
      <c r="Q115" s="141"/>
      <c r="R115" s="141"/>
      <c r="S115" s="141"/>
      <c r="T115" s="141"/>
      <c r="U115" s="141"/>
      <c r="V115" s="141"/>
    </row>
    <row r="116" spans="1:22" x14ac:dyDescent="0.3">
      <c r="A116" s="141"/>
      <c r="B116" s="141"/>
      <c r="C116" s="141"/>
      <c r="D116" s="141"/>
      <c r="E116" s="141"/>
      <c r="F116" s="141"/>
      <c r="G116" s="141"/>
      <c r="H116" s="141"/>
      <c r="I116" s="141"/>
      <c r="J116" s="141"/>
      <c r="K116" s="141"/>
      <c r="L116" s="141"/>
      <c r="M116" s="141"/>
      <c r="N116" s="141"/>
      <c r="O116" s="141"/>
      <c r="P116" s="141"/>
      <c r="Q116" s="141"/>
      <c r="R116" s="141"/>
      <c r="S116" s="141"/>
      <c r="T116" s="141"/>
      <c r="U116" s="141"/>
      <c r="V116" s="141"/>
    </row>
    <row r="117" spans="1:22" x14ac:dyDescent="0.3">
      <c r="A117" s="141"/>
      <c r="B117" s="141"/>
      <c r="C117" s="141"/>
      <c r="D117" s="141"/>
      <c r="E117" s="141"/>
      <c r="F117" s="141"/>
      <c r="G117" s="141"/>
      <c r="H117" s="141"/>
      <c r="I117" s="141"/>
      <c r="J117" s="141"/>
      <c r="K117" s="141"/>
      <c r="L117" s="141"/>
      <c r="M117" s="141"/>
      <c r="N117" s="141"/>
      <c r="O117" s="141"/>
      <c r="P117" s="141"/>
      <c r="Q117" s="141"/>
      <c r="R117" s="141"/>
      <c r="S117" s="141"/>
      <c r="T117" s="141"/>
      <c r="U117" s="141"/>
      <c r="V117" s="141"/>
    </row>
    <row r="118" spans="1:22" x14ac:dyDescent="0.3">
      <c r="A118" s="141"/>
      <c r="B118" s="141"/>
      <c r="C118" s="141"/>
      <c r="D118" s="141"/>
      <c r="E118" s="141"/>
      <c r="F118" s="141"/>
      <c r="G118" s="141"/>
      <c r="H118" s="141"/>
      <c r="I118" s="141"/>
      <c r="J118" s="141"/>
      <c r="K118" s="141"/>
      <c r="L118" s="141"/>
      <c r="M118" s="141"/>
      <c r="N118" s="141"/>
      <c r="O118" s="141"/>
      <c r="P118" s="141"/>
      <c r="Q118" s="141"/>
      <c r="R118" s="141"/>
      <c r="S118" s="141"/>
      <c r="T118" s="141"/>
      <c r="U118" s="141"/>
      <c r="V118" s="141"/>
    </row>
    <row r="119" spans="1:22" x14ac:dyDescent="0.3">
      <c r="A119" s="141"/>
      <c r="B119" s="141"/>
      <c r="C119" s="141"/>
      <c r="D119" s="141"/>
      <c r="E119" s="141"/>
      <c r="F119" s="141"/>
      <c r="G119" s="141"/>
      <c r="H119" s="141"/>
      <c r="I119" s="141"/>
      <c r="J119" s="141"/>
      <c r="K119" s="141"/>
      <c r="L119" s="141"/>
      <c r="M119" s="141"/>
      <c r="N119" s="141"/>
      <c r="O119" s="141"/>
      <c r="P119" s="141"/>
      <c r="Q119" s="141"/>
      <c r="R119" s="141"/>
      <c r="S119" s="141"/>
      <c r="T119" s="141"/>
      <c r="U119" s="141"/>
      <c r="V119" s="141"/>
    </row>
    <row r="120" spans="1:22" x14ac:dyDescent="0.3">
      <c r="A120" s="141"/>
      <c r="B120" s="141"/>
      <c r="C120" s="141"/>
      <c r="D120" s="141"/>
      <c r="E120" s="141"/>
      <c r="F120" s="141"/>
      <c r="G120" s="141"/>
      <c r="H120" s="141"/>
      <c r="I120" s="141"/>
      <c r="J120" s="141"/>
      <c r="K120" s="141"/>
      <c r="L120" s="141"/>
      <c r="M120" s="141"/>
      <c r="N120" s="141"/>
      <c r="O120" s="141"/>
      <c r="P120" s="141"/>
      <c r="Q120" s="141"/>
      <c r="R120" s="141"/>
      <c r="S120" s="141"/>
      <c r="T120" s="141"/>
      <c r="U120" s="141"/>
      <c r="V120" s="141"/>
    </row>
    <row r="121" spans="1:22" x14ac:dyDescent="0.3">
      <c r="A121" s="141"/>
      <c r="B121" s="141"/>
      <c r="C121" s="141"/>
      <c r="D121" s="141"/>
      <c r="E121" s="141"/>
      <c r="F121" s="141"/>
      <c r="G121" s="141"/>
      <c r="H121" s="141"/>
      <c r="I121" s="141"/>
      <c r="J121" s="141"/>
      <c r="K121" s="141"/>
      <c r="L121" s="141"/>
      <c r="M121" s="141"/>
      <c r="N121" s="141"/>
      <c r="O121" s="141"/>
      <c r="P121" s="141"/>
      <c r="Q121" s="141"/>
      <c r="R121" s="141"/>
      <c r="S121" s="141"/>
      <c r="T121" s="141"/>
      <c r="U121" s="141"/>
      <c r="V121" s="141"/>
    </row>
    <row r="122" spans="1:22" x14ac:dyDescent="0.3">
      <c r="A122" s="141"/>
      <c r="B122" s="143" t="str">
        <f>B23</f>
        <v>122 - Rothe</v>
      </c>
      <c r="C122" s="141"/>
      <c r="D122" s="141"/>
      <c r="E122" s="141"/>
      <c r="F122" s="141"/>
      <c r="G122" s="141"/>
      <c r="H122" s="141"/>
      <c r="I122" s="141"/>
      <c r="J122" s="141"/>
      <c r="K122" s="141"/>
      <c r="L122" s="141"/>
      <c r="M122" s="141"/>
      <c r="N122" s="141"/>
      <c r="O122" s="141"/>
      <c r="P122" s="141"/>
      <c r="Q122" s="141"/>
      <c r="R122" s="141"/>
      <c r="S122" s="141"/>
      <c r="T122" s="141"/>
      <c r="U122" s="141"/>
      <c r="V122" s="141"/>
    </row>
    <row r="123" spans="1:22" x14ac:dyDescent="0.3">
      <c r="A123" s="141"/>
      <c r="B123" s="145"/>
      <c r="C123" s="145"/>
      <c r="D123" s="145" t="s">
        <v>6</v>
      </c>
      <c r="E123" s="145" t="s">
        <v>7</v>
      </c>
      <c r="F123" s="145" t="s">
        <v>60</v>
      </c>
      <c r="G123" s="145" t="s">
        <v>81</v>
      </c>
      <c r="H123" s="145"/>
      <c r="I123" s="141"/>
      <c r="J123" s="141"/>
      <c r="K123" s="141"/>
      <c r="L123" s="141"/>
      <c r="M123" s="141"/>
      <c r="N123" s="141"/>
      <c r="O123" s="141"/>
      <c r="P123" s="141"/>
      <c r="Q123" s="141"/>
      <c r="R123" s="141"/>
      <c r="S123" s="141"/>
      <c r="T123" s="141"/>
      <c r="U123" s="141"/>
      <c r="V123" s="141"/>
    </row>
    <row r="124" spans="1:22" x14ac:dyDescent="0.3">
      <c r="A124" s="141"/>
      <c r="B124" s="169" t="s">
        <v>141</v>
      </c>
      <c r="C124" s="170"/>
      <c r="D124" s="146">
        <f>I23</f>
        <v>0.64</v>
      </c>
      <c r="E124" s="146">
        <f>L23</f>
        <v>0.28000000000000003</v>
      </c>
      <c r="F124" s="146">
        <f>O23</f>
        <v>7.0000000000000007E-2</v>
      </c>
      <c r="G124" s="146">
        <f>R23</f>
        <v>0.01</v>
      </c>
      <c r="H124" s="146"/>
      <c r="I124" s="141"/>
      <c r="J124" s="141"/>
      <c r="K124" s="141"/>
      <c r="L124" s="141"/>
      <c r="M124" s="141"/>
      <c r="N124" s="141"/>
      <c r="O124" s="141"/>
      <c r="P124" s="141"/>
      <c r="Q124" s="141"/>
      <c r="R124" s="141"/>
      <c r="S124" s="141"/>
      <c r="T124" s="141"/>
      <c r="U124" s="141"/>
      <c r="V124" s="141"/>
    </row>
    <row r="125" spans="1:22" x14ac:dyDescent="0.3">
      <c r="A125" s="141"/>
      <c r="B125" s="169" t="s">
        <v>142</v>
      </c>
      <c r="C125" s="170"/>
      <c r="D125" s="146">
        <f>J23</f>
        <v>-9.3299999999999939E-2</v>
      </c>
      <c r="E125" s="146">
        <f>M23</f>
        <v>0.18480000000000002</v>
      </c>
      <c r="F125" s="146">
        <f>P23</f>
        <v>-5.3799999999999987E-2</v>
      </c>
      <c r="G125" s="146">
        <f>S23</f>
        <v>-3.7600000000000001E-2</v>
      </c>
      <c r="H125" s="141"/>
      <c r="I125" s="141"/>
      <c r="J125" s="141"/>
      <c r="K125" s="141"/>
      <c r="L125" s="141"/>
      <c r="M125" s="141"/>
      <c r="N125" s="141"/>
      <c r="O125" s="141"/>
      <c r="P125" s="141"/>
      <c r="Q125" s="141"/>
      <c r="R125" s="141"/>
      <c r="S125" s="141"/>
      <c r="T125" s="141"/>
      <c r="U125" s="141"/>
      <c r="V125" s="141"/>
    </row>
    <row r="126" spans="1:22" x14ac:dyDescent="0.3">
      <c r="A126" s="141"/>
      <c r="B126" s="141"/>
      <c r="C126" s="141"/>
      <c r="D126" s="141"/>
      <c r="E126" s="141"/>
      <c r="F126" s="141"/>
      <c r="G126" s="141"/>
      <c r="H126" s="141"/>
      <c r="I126" s="141"/>
      <c r="J126" s="141"/>
      <c r="K126" s="141"/>
      <c r="L126" s="141"/>
      <c r="M126" s="141"/>
      <c r="N126" s="141"/>
      <c r="O126" s="141"/>
      <c r="P126" s="141"/>
      <c r="Q126" s="141"/>
      <c r="R126" s="141"/>
      <c r="S126" s="141"/>
      <c r="T126" s="141"/>
      <c r="U126" s="141"/>
      <c r="V126" s="141"/>
    </row>
    <row r="127" spans="1:22" x14ac:dyDescent="0.3">
      <c r="A127" s="141"/>
      <c r="B127" s="141"/>
      <c r="C127" s="141"/>
      <c r="D127" s="141"/>
      <c r="E127" s="141"/>
      <c r="F127" s="141"/>
      <c r="G127" s="141"/>
      <c r="H127" s="141"/>
      <c r="I127" s="141"/>
      <c r="J127" s="141"/>
      <c r="K127" s="141"/>
      <c r="L127" s="141"/>
      <c r="M127" s="141"/>
      <c r="N127" s="141"/>
      <c r="O127" s="141"/>
      <c r="P127" s="141"/>
      <c r="Q127" s="141"/>
      <c r="R127" s="141"/>
      <c r="S127" s="141"/>
      <c r="T127" s="141"/>
      <c r="U127" s="141"/>
      <c r="V127" s="141"/>
    </row>
    <row r="128" spans="1:22" x14ac:dyDescent="0.3">
      <c r="A128" s="141"/>
      <c r="B128" s="141"/>
      <c r="C128" s="141"/>
      <c r="D128" s="141"/>
      <c r="E128" s="141"/>
      <c r="F128" s="141"/>
      <c r="G128" s="141"/>
      <c r="H128" s="141"/>
      <c r="I128" s="141"/>
      <c r="J128" s="141"/>
      <c r="K128" s="141"/>
      <c r="L128" s="141"/>
      <c r="M128" s="141"/>
      <c r="N128" s="141"/>
      <c r="O128" s="141"/>
      <c r="P128" s="141"/>
      <c r="Q128" s="141"/>
      <c r="R128" s="141"/>
      <c r="S128" s="141"/>
      <c r="T128" s="141"/>
      <c r="U128" s="141"/>
      <c r="V128" s="141"/>
    </row>
    <row r="129" spans="1:22" x14ac:dyDescent="0.3">
      <c r="A129" s="141"/>
      <c r="B129" s="141"/>
      <c r="C129" s="141"/>
      <c r="D129" s="141"/>
      <c r="E129" s="141"/>
      <c r="F129" s="141"/>
      <c r="G129" s="141"/>
      <c r="H129" s="141"/>
      <c r="I129" s="141"/>
      <c r="J129" s="141"/>
      <c r="K129" s="141"/>
      <c r="L129" s="141"/>
      <c r="M129" s="141"/>
      <c r="N129" s="141"/>
      <c r="O129" s="141"/>
      <c r="P129" s="141"/>
      <c r="Q129" s="141"/>
      <c r="R129" s="141"/>
      <c r="S129" s="141"/>
      <c r="T129" s="141"/>
      <c r="U129" s="141"/>
      <c r="V129" s="141"/>
    </row>
    <row r="130" spans="1:22" x14ac:dyDescent="0.3">
      <c r="A130" s="141"/>
      <c r="B130" s="141"/>
      <c r="C130" s="141"/>
      <c r="D130" s="141"/>
      <c r="E130" s="141"/>
      <c r="F130" s="141"/>
      <c r="G130" s="141"/>
      <c r="H130" s="141"/>
      <c r="I130" s="141"/>
      <c r="J130" s="141"/>
      <c r="K130" s="141"/>
      <c r="L130" s="141"/>
      <c r="M130" s="141"/>
      <c r="N130" s="141"/>
      <c r="O130" s="141"/>
      <c r="P130" s="141"/>
      <c r="Q130" s="141"/>
      <c r="R130" s="141"/>
      <c r="S130" s="141"/>
      <c r="T130" s="141"/>
      <c r="U130" s="141"/>
      <c r="V130" s="141"/>
    </row>
    <row r="131" spans="1:22" x14ac:dyDescent="0.3">
      <c r="A131" s="141"/>
      <c r="B131" s="141"/>
      <c r="C131" s="141"/>
      <c r="D131" s="141"/>
      <c r="E131" s="141"/>
      <c r="F131" s="141"/>
      <c r="G131" s="141"/>
      <c r="H131" s="141"/>
      <c r="I131" s="141"/>
      <c r="J131" s="141"/>
      <c r="K131" s="141"/>
      <c r="L131" s="141"/>
      <c r="M131" s="141"/>
      <c r="N131" s="141"/>
      <c r="O131" s="141"/>
      <c r="P131" s="141"/>
      <c r="Q131" s="141"/>
      <c r="R131" s="141"/>
      <c r="S131" s="141"/>
      <c r="T131" s="141"/>
      <c r="U131" s="141"/>
      <c r="V131" s="141"/>
    </row>
    <row r="132" spans="1:22" x14ac:dyDescent="0.3">
      <c r="A132" s="141"/>
      <c r="B132" s="141"/>
      <c r="C132" s="141"/>
      <c r="D132" s="141"/>
      <c r="E132" s="141"/>
      <c r="F132" s="141"/>
      <c r="G132" s="141"/>
      <c r="H132" s="141"/>
      <c r="I132" s="141"/>
      <c r="J132" s="141"/>
      <c r="K132" s="141"/>
      <c r="L132" s="141"/>
      <c r="M132" s="141"/>
      <c r="N132" s="141"/>
      <c r="O132" s="141"/>
      <c r="P132" s="141"/>
      <c r="Q132" s="141"/>
      <c r="R132" s="141"/>
      <c r="S132" s="141"/>
      <c r="T132" s="141"/>
      <c r="U132" s="141"/>
      <c r="V132" s="141"/>
    </row>
    <row r="133" spans="1:22" x14ac:dyDescent="0.3">
      <c r="A133" s="141"/>
      <c r="B133" s="141"/>
      <c r="C133" s="141"/>
      <c r="D133" s="141"/>
      <c r="E133" s="141"/>
      <c r="F133" s="141"/>
      <c r="G133" s="141"/>
      <c r="H133" s="141"/>
      <c r="I133" s="141"/>
      <c r="J133" s="141"/>
      <c r="K133" s="141"/>
      <c r="L133" s="141"/>
      <c r="M133" s="141"/>
      <c r="N133" s="141"/>
      <c r="O133" s="141"/>
      <c r="P133" s="141"/>
      <c r="Q133" s="141"/>
      <c r="R133" s="141"/>
      <c r="S133" s="141"/>
      <c r="T133" s="141"/>
      <c r="U133" s="141"/>
      <c r="V133" s="141"/>
    </row>
    <row r="134" spans="1:22" x14ac:dyDescent="0.3">
      <c r="A134" s="141"/>
      <c r="B134" s="141"/>
      <c r="C134" s="141"/>
      <c r="D134" s="141"/>
      <c r="E134" s="141"/>
      <c r="F134" s="141"/>
      <c r="G134" s="141"/>
      <c r="H134" s="141"/>
      <c r="I134" s="141"/>
      <c r="J134" s="141"/>
      <c r="K134" s="141"/>
      <c r="L134" s="141"/>
      <c r="M134" s="141"/>
      <c r="N134" s="141"/>
      <c r="O134" s="141"/>
      <c r="P134" s="141"/>
      <c r="Q134" s="141"/>
      <c r="R134" s="141"/>
      <c r="S134" s="141"/>
      <c r="T134" s="141"/>
      <c r="U134" s="141"/>
      <c r="V134" s="141"/>
    </row>
    <row r="135" spans="1:22" x14ac:dyDescent="0.3">
      <c r="A135" s="141"/>
      <c r="B135" s="141"/>
      <c r="C135" s="141"/>
      <c r="D135" s="141"/>
      <c r="E135" s="141"/>
      <c r="F135" s="141"/>
      <c r="G135" s="141"/>
      <c r="H135" s="141"/>
      <c r="I135" s="141"/>
      <c r="J135" s="141"/>
      <c r="K135" s="141"/>
      <c r="L135" s="141"/>
      <c r="M135" s="141"/>
      <c r="N135" s="141"/>
      <c r="O135" s="141"/>
      <c r="P135" s="141"/>
      <c r="Q135" s="141"/>
      <c r="R135" s="141"/>
      <c r="S135" s="141"/>
      <c r="T135" s="141"/>
      <c r="U135" s="141"/>
      <c r="V135" s="141"/>
    </row>
    <row r="136" spans="1:22" x14ac:dyDescent="0.3">
      <c r="A136" s="141"/>
      <c r="B136" s="141"/>
      <c r="C136" s="141"/>
      <c r="D136" s="141"/>
      <c r="E136" s="141"/>
      <c r="F136" s="141"/>
      <c r="G136" s="141"/>
      <c r="H136" s="141"/>
      <c r="I136" s="141"/>
      <c r="J136" s="141"/>
      <c r="K136" s="141"/>
      <c r="L136" s="141"/>
      <c r="M136" s="141"/>
      <c r="N136" s="141"/>
      <c r="O136" s="141"/>
      <c r="P136" s="141"/>
      <c r="Q136" s="141"/>
      <c r="R136" s="141"/>
      <c r="S136" s="141"/>
      <c r="T136" s="141"/>
      <c r="U136" s="141"/>
      <c r="V136" s="141"/>
    </row>
    <row r="137" spans="1:22" x14ac:dyDescent="0.3">
      <c r="A137" s="141"/>
      <c r="B137" s="141"/>
      <c r="C137" s="141"/>
      <c r="D137" s="141"/>
      <c r="E137" s="141"/>
      <c r="F137" s="141"/>
      <c r="G137" s="141"/>
      <c r="H137" s="141"/>
      <c r="I137" s="141"/>
      <c r="J137" s="141"/>
      <c r="K137" s="141"/>
      <c r="L137" s="141"/>
      <c r="M137" s="141"/>
      <c r="N137" s="141"/>
      <c r="O137" s="141"/>
      <c r="P137" s="141"/>
      <c r="Q137" s="141"/>
      <c r="R137" s="141"/>
      <c r="S137" s="141"/>
      <c r="T137" s="141"/>
      <c r="U137" s="141"/>
      <c r="V137" s="141"/>
    </row>
    <row r="138" spans="1:22" x14ac:dyDescent="0.3">
      <c r="A138" s="141"/>
      <c r="B138" s="141"/>
      <c r="C138" s="141"/>
      <c r="D138" s="141"/>
      <c r="E138" s="141"/>
      <c r="F138" s="141"/>
      <c r="G138" s="141"/>
      <c r="H138" s="141"/>
      <c r="I138" s="141"/>
      <c r="J138" s="141"/>
      <c r="K138" s="141"/>
      <c r="L138" s="141"/>
      <c r="M138" s="141"/>
      <c r="N138" s="141"/>
      <c r="O138" s="141"/>
      <c r="P138" s="141"/>
      <c r="Q138" s="141"/>
      <c r="R138" s="141"/>
      <c r="S138" s="141"/>
      <c r="T138" s="141"/>
      <c r="U138" s="141"/>
      <c r="V138" s="141"/>
    </row>
    <row r="139" spans="1:22" x14ac:dyDescent="0.3">
      <c r="A139" s="141"/>
      <c r="B139" s="141"/>
      <c r="C139" s="141"/>
      <c r="D139" s="141"/>
      <c r="E139" s="141"/>
      <c r="F139" s="141"/>
      <c r="G139" s="141"/>
      <c r="H139" s="141"/>
      <c r="I139" s="141"/>
      <c r="J139" s="141"/>
      <c r="K139" s="141"/>
      <c r="L139" s="141"/>
      <c r="M139" s="141"/>
      <c r="N139" s="141"/>
      <c r="O139" s="141"/>
      <c r="P139" s="141"/>
      <c r="Q139" s="141"/>
      <c r="R139" s="141"/>
      <c r="S139" s="141"/>
      <c r="T139" s="141"/>
      <c r="U139" s="141"/>
      <c r="V139" s="141"/>
    </row>
    <row r="140" spans="1:22" x14ac:dyDescent="0.3">
      <c r="A140" s="141"/>
      <c r="B140" s="143" t="str">
        <f>B24</f>
        <v>123 - Tietelsen</v>
      </c>
      <c r="C140" s="141"/>
      <c r="D140" s="141"/>
      <c r="E140" s="141"/>
      <c r="F140" s="141"/>
      <c r="G140" s="141"/>
      <c r="H140" s="141"/>
      <c r="I140" s="141"/>
      <c r="J140" s="141"/>
      <c r="K140" s="141"/>
      <c r="L140" s="141"/>
      <c r="M140" s="141"/>
      <c r="N140" s="141"/>
      <c r="O140" s="141"/>
      <c r="P140" s="141"/>
      <c r="Q140" s="141"/>
      <c r="R140" s="141"/>
      <c r="S140" s="141"/>
      <c r="T140" s="141"/>
      <c r="U140" s="141"/>
      <c r="V140" s="141"/>
    </row>
    <row r="141" spans="1:22" x14ac:dyDescent="0.3">
      <c r="A141" s="141"/>
      <c r="B141" s="145"/>
      <c r="C141" s="145"/>
      <c r="D141" s="145" t="s">
        <v>6</v>
      </c>
      <c r="E141" s="145" t="s">
        <v>7</v>
      </c>
      <c r="F141" s="145" t="s">
        <v>60</v>
      </c>
      <c r="G141" s="145" t="s">
        <v>81</v>
      </c>
      <c r="H141" s="145"/>
      <c r="I141" s="141"/>
      <c r="J141" s="141"/>
      <c r="K141" s="141"/>
      <c r="L141" s="141"/>
      <c r="M141" s="141"/>
      <c r="N141" s="141"/>
      <c r="O141" s="141"/>
      <c r="P141" s="141"/>
      <c r="Q141" s="141"/>
      <c r="R141" s="141"/>
      <c r="S141" s="141"/>
      <c r="T141" s="141"/>
      <c r="U141" s="141"/>
      <c r="V141" s="141"/>
    </row>
    <row r="142" spans="1:22" x14ac:dyDescent="0.3">
      <c r="A142" s="141"/>
      <c r="B142" s="169" t="s">
        <v>143</v>
      </c>
      <c r="C142" s="170"/>
      <c r="D142" s="146">
        <f>I24</f>
        <v>0.77235772357723576</v>
      </c>
      <c r="E142" s="146">
        <f>L24</f>
        <v>0.10569105691056911</v>
      </c>
      <c r="F142" s="146">
        <f>O24</f>
        <v>0.10569105691056911</v>
      </c>
      <c r="G142" s="146">
        <f>R24</f>
        <v>1.6260162601626018E-2</v>
      </c>
      <c r="H142" s="146"/>
      <c r="I142" s="141"/>
      <c r="J142" s="141"/>
      <c r="K142" s="141"/>
      <c r="L142" s="141"/>
      <c r="M142" s="141"/>
      <c r="N142" s="141"/>
      <c r="O142" s="141"/>
      <c r="P142" s="141"/>
      <c r="Q142" s="141"/>
      <c r="R142" s="141"/>
      <c r="S142" s="141"/>
      <c r="T142" s="141"/>
      <c r="U142" s="141"/>
      <c r="V142" s="141"/>
    </row>
    <row r="143" spans="1:22" x14ac:dyDescent="0.3">
      <c r="A143" s="141"/>
      <c r="B143" s="169" t="s">
        <v>144</v>
      </c>
      <c r="C143" s="170"/>
      <c r="D143" s="146">
        <f>J24</f>
        <v>4.1157723577235794E-2</v>
      </c>
      <c r="E143" s="146">
        <f>M24</f>
        <v>1.1891056910569117E-2</v>
      </c>
      <c r="F143" s="146">
        <f>P24</f>
        <v>-3.8108943089430899E-2</v>
      </c>
      <c r="G143" s="146">
        <f>S24</f>
        <v>-1.4939837398373981E-2</v>
      </c>
      <c r="H143" s="141"/>
      <c r="I143" s="141"/>
      <c r="J143" s="141"/>
      <c r="K143" s="141"/>
      <c r="L143" s="141"/>
      <c r="M143" s="141"/>
      <c r="N143" s="141"/>
      <c r="O143" s="141"/>
      <c r="P143" s="141"/>
      <c r="Q143" s="141"/>
      <c r="R143" s="141"/>
      <c r="S143" s="141"/>
      <c r="T143" s="141"/>
      <c r="U143" s="141"/>
      <c r="V143" s="141"/>
    </row>
    <row r="144" spans="1:22" x14ac:dyDescent="0.3">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row>
    <row r="145" spans="1:22" x14ac:dyDescent="0.3">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row>
    <row r="146" spans="1:22" x14ac:dyDescent="0.3">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row>
    <row r="147" spans="1:22" x14ac:dyDescent="0.3">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row>
    <row r="148" spans="1:22" x14ac:dyDescent="0.3">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row>
    <row r="149" spans="1:22" x14ac:dyDescent="0.3">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row>
    <row r="150" spans="1:22" x14ac:dyDescent="0.3">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row>
    <row r="151" spans="1:22" x14ac:dyDescent="0.3">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row>
    <row r="152" spans="1:22" x14ac:dyDescent="0.3">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row>
    <row r="153" spans="1:22" x14ac:dyDescent="0.3">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row>
    <row r="154" spans="1:22" x14ac:dyDescent="0.3">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row>
    <row r="155" spans="1:22" x14ac:dyDescent="0.3">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row>
    <row r="156" spans="1:22" x14ac:dyDescent="0.3">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row>
    <row r="157" spans="1:22" x14ac:dyDescent="0.3">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row>
    <row r="158" spans="1:22" x14ac:dyDescent="0.3">
      <c r="A158" s="141"/>
      <c r="B158" s="143" t="str">
        <f>B25</f>
        <v>131 - Haarbrück</v>
      </c>
      <c r="C158" s="141"/>
      <c r="D158" s="141"/>
      <c r="E158" s="141"/>
      <c r="F158" s="141"/>
      <c r="G158" s="141"/>
      <c r="H158" s="141"/>
      <c r="I158" s="141"/>
      <c r="J158" s="141"/>
      <c r="K158" s="141"/>
      <c r="L158" s="141"/>
      <c r="M158" s="141"/>
      <c r="N158" s="141"/>
      <c r="O158" s="141"/>
      <c r="P158" s="141"/>
      <c r="Q158" s="141"/>
      <c r="R158" s="141"/>
      <c r="S158" s="141"/>
      <c r="T158" s="141"/>
      <c r="U158" s="141"/>
      <c r="V158" s="141"/>
    </row>
    <row r="159" spans="1:22" x14ac:dyDescent="0.3">
      <c r="A159" s="141"/>
      <c r="B159" s="145"/>
      <c r="C159" s="145"/>
      <c r="D159" s="145" t="s">
        <v>6</v>
      </c>
      <c r="E159" s="145" t="s">
        <v>7</v>
      </c>
      <c r="F159" s="145" t="s">
        <v>60</v>
      </c>
      <c r="G159" s="145" t="s">
        <v>81</v>
      </c>
      <c r="H159" s="145"/>
      <c r="I159" s="141"/>
      <c r="J159" s="141"/>
      <c r="K159" s="141"/>
      <c r="L159" s="141"/>
      <c r="M159" s="141"/>
      <c r="N159" s="141"/>
      <c r="O159" s="141"/>
      <c r="P159" s="141"/>
      <c r="Q159" s="141"/>
      <c r="R159" s="141"/>
      <c r="S159" s="141"/>
      <c r="T159" s="141"/>
      <c r="U159" s="141"/>
      <c r="V159" s="141"/>
    </row>
    <row r="160" spans="1:22" x14ac:dyDescent="0.3">
      <c r="A160" s="141"/>
      <c r="B160" s="169" t="s">
        <v>145</v>
      </c>
      <c r="C160" s="170"/>
      <c r="D160" s="146">
        <f>I25</f>
        <v>0.67200000000000004</v>
      </c>
      <c r="E160" s="146">
        <f>L25</f>
        <v>9.6000000000000002E-2</v>
      </c>
      <c r="F160" s="146">
        <f>O25</f>
        <v>0.12</v>
      </c>
      <c r="G160" s="146">
        <f>R25</f>
        <v>0.112</v>
      </c>
      <c r="H160" s="146"/>
      <c r="I160" s="141"/>
      <c r="J160" s="141"/>
      <c r="K160" s="141"/>
      <c r="L160" s="141"/>
      <c r="M160" s="141"/>
      <c r="N160" s="141"/>
      <c r="O160" s="141"/>
      <c r="P160" s="141"/>
      <c r="Q160" s="141"/>
      <c r="R160" s="141"/>
      <c r="S160" s="141"/>
      <c r="T160" s="141"/>
      <c r="U160" s="141"/>
      <c r="V160" s="141"/>
    </row>
    <row r="161" spans="1:22" x14ac:dyDescent="0.3">
      <c r="A161" s="141"/>
      <c r="B161" s="169" t="s">
        <v>146</v>
      </c>
      <c r="C161" s="170"/>
      <c r="D161" s="146">
        <f>J25</f>
        <v>-0.1157999999999999</v>
      </c>
      <c r="E161" s="146">
        <f>M25</f>
        <v>1.3300000000000006E-2</v>
      </c>
      <c r="F161" s="146">
        <f>P25</f>
        <v>6.2399999999999997E-2</v>
      </c>
      <c r="G161" s="146">
        <f>S25</f>
        <v>4.0099999999999997E-2</v>
      </c>
      <c r="H161" s="141"/>
      <c r="I161" s="141"/>
      <c r="J161" s="141"/>
      <c r="K161" s="141"/>
      <c r="L161" s="141"/>
      <c r="M161" s="141"/>
      <c r="N161" s="141"/>
      <c r="O161" s="141"/>
      <c r="P161" s="141"/>
      <c r="Q161" s="141"/>
      <c r="R161" s="141"/>
      <c r="S161" s="141"/>
      <c r="T161" s="141"/>
      <c r="U161" s="141"/>
      <c r="V161" s="141"/>
    </row>
    <row r="162" spans="1:22" x14ac:dyDescent="0.3">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row>
    <row r="163" spans="1:22" x14ac:dyDescent="0.3">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row>
    <row r="164" spans="1:22" x14ac:dyDescent="0.3">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row>
    <row r="165" spans="1:22" x14ac:dyDescent="0.3">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row>
    <row r="166" spans="1:22" x14ac:dyDescent="0.3">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row>
    <row r="167" spans="1:22" x14ac:dyDescent="0.3">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row>
    <row r="168" spans="1:22" x14ac:dyDescent="0.3">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row>
    <row r="169" spans="1:22" x14ac:dyDescent="0.3">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row>
    <row r="170" spans="1:22" x14ac:dyDescent="0.3">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row>
    <row r="171" spans="1:22" x14ac:dyDescent="0.3">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row>
    <row r="172" spans="1:22" x14ac:dyDescent="0.3">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row>
    <row r="173" spans="1:22" x14ac:dyDescent="0.3">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row>
    <row r="174" spans="1:22" x14ac:dyDescent="0.3">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row>
    <row r="175" spans="1:22" x14ac:dyDescent="0.3">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row>
    <row r="176" spans="1:22" x14ac:dyDescent="0.3">
      <c r="A176" s="141"/>
      <c r="B176" s="143" t="str">
        <f>B26</f>
        <v>132 - Jakobsberg</v>
      </c>
      <c r="C176" s="141"/>
      <c r="D176" s="141"/>
      <c r="E176" s="141"/>
      <c r="F176" s="141"/>
      <c r="G176" s="141"/>
      <c r="H176" s="141"/>
      <c r="I176" s="141"/>
      <c r="J176" s="141"/>
      <c r="K176" s="141"/>
      <c r="L176" s="141"/>
      <c r="M176" s="141"/>
      <c r="N176" s="141"/>
      <c r="O176" s="141"/>
      <c r="P176" s="141"/>
      <c r="Q176" s="141"/>
      <c r="R176" s="141"/>
      <c r="S176" s="141"/>
      <c r="T176" s="141"/>
      <c r="U176" s="141"/>
      <c r="V176" s="141"/>
    </row>
    <row r="177" spans="1:22" x14ac:dyDescent="0.3">
      <c r="A177" s="141"/>
      <c r="B177" s="145"/>
      <c r="C177" s="145"/>
      <c r="D177" s="145" t="s">
        <v>6</v>
      </c>
      <c r="E177" s="145" t="s">
        <v>7</v>
      </c>
      <c r="F177" s="145" t="s">
        <v>60</v>
      </c>
      <c r="G177" s="145" t="s">
        <v>81</v>
      </c>
      <c r="H177" s="145"/>
      <c r="I177" s="141"/>
      <c r="J177" s="141"/>
      <c r="K177" s="141"/>
      <c r="L177" s="141"/>
      <c r="M177" s="141"/>
      <c r="N177" s="141"/>
      <c r="O177" s="141"/>
      <c r="P177" s="141"/>
      <c r="Q177" s="141"/>
      <c r="R177" s="141"/>
      <c r="S177" s="141"/>
      <c r="T177" s="141"/>
      <c r="U177" s="141"/>
      <c r="V177" s="141"/>
    </row>
    <row r="178" spans="1:22" x14ac:dyDescent="0.3">
      <c r="A178" s="141"/>
      <c r="B178" s="169" t="s">
        <v>147</v>
      </c>
      <c r="C178" s="170"/>
      <c r="D178" s="146">
        <f>I26</f>
        <v>0.64383561643835618</v>
      </c>
      <c r="E178" s="146">
        <f>L26</f>
        <v>0.24657534246575341</v>
      </c>
      <c r="F178" s="146">
        <f>O26</f>
        <v>4.7945205479452052E-2</v>
      </c>
      <c r="G178" s="146">
        <f>R26</f>
        <v>6.1643835616438353E-2</v>
      </c>
      <c r="H178" s="146"/>
      <c r="I178" s="141"/>
      <c r="J178" s="141"/>
      <c r="K178" s="141"/>
      <c r="L178" s="141"/>
      <c r="M178" s="141"/>
      <c r="N178" s="141"/>
      <c r="O178" s="141"/>
      <c r="P178" s="141"/>
      <c r="Q178" s="141"/>
      <c r="R178" s="141"/>
      <c r="S178" s="141"/>
      <c r="T178" s="141"/>
      <c r="U178" s="141"/>
      <c r="V178" s="141"/>
    </row>
    <row r="179" spans="1:22" x14ac:dyDescent="0.3">
      <c r="A179" s="141"/>
      <c r="B179" s="169" t="s">
        <v>148</v>
      </c>
      <c r="C179" s="170"/>
      <c r="D179" s="146">
        <f>J26</f>
        <v>6.2635616438356134E-2</v>
      </c>
      <c r="E179" s="146">
        <f>M26</f>
        <v>2.1575342465753405E-2</v>
      </c>
      <c r="F179" s="146">
        <f>P26</f>
        <v>-7.0854794520547951E-2</v>
      </c>
      <c r="G179" s="146">
        <f>S26</f>
        <v>-1.3356164383561644E-2</v>
      </c>
      <c r="H179" s="141"/>
      <c r="I179" s="141"/>
      <c r="J179" s="141"/>
      <c r="K179" s="141"/>
      <c r="L179" s="141"/>
      <c r="M179" s="141"/>
      <c r="N179" s="141"/>
      <c r="O179" s="141"/>
      <c r="P179" s="141"/>
      <c r="Q179" s="141"/>
      <c r="R179" s="141"/>
      <c r="S179" s="141"/>
      <c r="T179" s="141"/>
      <c r="U179" s="141"/>
      <c r="V179" s="141"/>
    </row>
    <row r="180" spans="1:22" x14ac:dyDescent="0.3">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row>
    <row r="181" spans="1:22" x14ac:dyDescent="0.3">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row>
    <row r="182" spans="1:22" x14ac:dyDescent="0.3">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row>
    <row r="183" spans="1:22" x14ac:dyDescent="0.3">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row>
    <row r="184" spans="1:22" x14ac:dyDescent="0.3">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row>
    <row r="185" spans="1:22" x14ac:dyDescent="0.3">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row>
    <row r="186" spans="1:22" x14ac:dyDescent="0.3">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row>
    <row r="187" spans="1:22" x14ac:dyDescent="0.3">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row>
    <row r="188" spans="1:22" x14ac:dyDescent="0.3">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row>
    <row r="189" spans="1:22" x14ac:dyDescent="0.3">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row>
    <row r="190" spans="1:22" x14ac:dyDescent="0.3">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row>
    <row r="191" spans="1:22" x14ac:dyDescent="0.3">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row>
    <row r="192" spans="1:22" x14ac:dyDescent="0.3">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row>
    <row r="193" spans="1:22" x14ac:dyDescent="0.3">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row>
    <row r="194" spans="1:22" x14ac:dyDescent="0.3">
      <c r="A194" s="141"/>
      <c r="B194" s="143" t="str">
        <f>B27</f>
        <v>141 - Herstelle</v>
      </c>
      <c r="C194" s="141"/>
      <c r="D194" s="141"/>
      <c r="E194" s="141"/>
      <c r="F194" s="141"/>
      <c r="G194" s="141"/>
      <c r="H194" s="141"/>
      <c r="I194" s="141"/>
      <c r="J194" s="141"/>
      <c r="K194" s="141"/>
      <c r="L194" s="141"/>
      <c r="M194" s="141"/>
      <c r="N194" s="141"/>
      <c r="O194" s="141"/>
      <c r="P194" s="141"/>
      <c r="Q194" s="141"/>
      <c r="R194" s="141"/>
      <c r="S194" s="141"/>
      <c r="T194" s="141"/>
      <c r="U194" s="141"/>
      <c r="V194" s="141"/>
    </row>
    <row r="195" spans="1:22" x14ac:dyDescent="0.3">
      <c r="A195" s="141"/>
      <c r="B195" s="145"/>
      <c r="C195" s="145"/>
      <c r="D195" s="145" t="s">
        <v>6</v>
      </c>
      <c r="E195" s="145" t="s">
        <v>7</v>
      </c>
      <c r="F195" s="145" t="s">
        <v>60</v>
      </c>
      <c r="G195" s="145" t="s">
        <v>81</v>
      </c>
      <c r="H195" s="145"/>
      <c r="I195" s="141"/>
      <c r="J195" s="141"/>
      <c r="K195" s="141"/>
      <c r="L195" s="141"/>
      <c r="M195" s="141"/>
      <c r="N195" s="141"/>
      <c r="O195" s="141"/>
      <c r="P195" s="141"/>
      <c r="Q195" s="141"/>
      <c r="R195" s="141"/>
      <c r="S195" s="141"/>
      <c r="T195" s="141"/>
      <c r="U195" s="141"/>
      <c r="V195" s="141"/>
    </row>
    <row r="196" spans="1:22" x14ac:dyDescent="0.3">
      <c r="A196" s="141"/>
      <c r="B196" s="169" t="s">
        <v>149</v>
      </c>
      <c r="C196" s="170"/>
      <c r="D196" s="146">
        <f>I27</f>
        <v>0.61501210653753025</v>
      </c>
      <c r="E196" s="146">
        <f>L27</f>
        <v>0.20581113801452786</v>
      </c>
      <c r="F196" s="146">
        <f>O27</f>
        <v>4.3583535108958835E-2</v>
      </c>
      <c r="G196" s="146">
        <f>R27</f>
        <v>0.13559322033898305</v>
      </c>
      <c r="H196" s="146"/>
      <c r="I196" s="141"/>
      <c r="J196" s="141"/>
      <c r="K196" s="141"/>
      <c r="L196" s="141"/>
      <c r="M196" s="141"/>
      <c r="N196" s="141"/>
      <c r="O196" s="141"/>
      <c r="P196" s="141"/>
      <c r="Q196" s="141"/>
      <c r="R196" s="141"/>
      <c r="S196" s="141"/>
      <c r="T196" s="141"/>
      <c r="U196" s="141"/>
      <c r="V196" s="141"/>
    </row>
    <row r="197" spans="1:22" x14ac:dyDescent="0.3">
      <c r="A197" s="141"/>
      <c r="B197" s="169" t="s">
        <v>150</v>
      </c>
      <c r="C197" s="170"/>
      <c r="D197" s="146">
        <f>J27</f>
        <v>-9.1917151185206825E-3</v>
      </c>
      <c r="E197" s="146">
        <f>M27</f>
        <v>1.9894819635724315E-3</v>
      </c>
      <c r="F197" s="146">
        <f>P27</f>
        <v>-1.7987590156433947E-2</v>
      </c>
      <c r="G197" s="146">
        <f>S27</f>
        <v>2.5189823311382198E-2</v>
      </c>
      <c r="H197" s="141"/>
      <c r="I197" s="141"/>
      <c r="J197" s="141"/>
      <c r="K197" s="141"/>
      <c r="L197" s="141"/>
      <c r="M197" s="141"/>
      <c r="N197" s="141"/>
      <c r="O197" s="141"/>
      <c r="P197" s="141"/>
      <c r="Q197" s="141"/>
      <c r="R197" s="141"/>
      <c r="S197" s="141"/>
      <c r="T197" s="141"/>
      <c r="U197" s="141"/>
      <c r="V197" s="141"/>
    </row>
    <row r="198" spans="1:22" x14ac:dyDescent="0.3">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row>
    <row r="199" spans="1:22" x14ac:dyDescent="0.3">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row>
    <row r="200" spans="1:22" x14ac:dyDescent="0.3">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row>
    <row r="201" spans="1:22" x14ac:dyDescent="0.3">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row>
    <row r="202" spans="1:22" x14ac:dyDescent="0.3">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row>
    <row r="203" spans="1:22" x14ac:dyDescent="0.3">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row>
    <row r="204" spans="1:22" x14ac:dyDescent="0.3">
      <c r="A204" s="141"/>
      <c r="B204" s="141"/>
      <c r="C204" s="141"/>
      <c r="D204" s="141"/>
      <c r="E204" s="141"/>
      <c r="F204" s="141"/>
      <c r="G204" s="141"/>
      <c r="H204" s="141"/>
      <c r="I204" s="141"/>
      <c r="J204" s="141"/>
      <c r="K204" s="141"/>
      <c r="L204" s="141"/>
      <c r="M204" s="141"/>
      <c r="N204" s="141"/>
      <c r="O204" s="141"/>
      <c r="P204" s="141"/>
      <c r="Q204" s="141"/>
      <c r="R204" s="141"/>
      <c r="S204" s="141"/>
      <c r="T204" s="141"/>
      <c r="U204" s="141"/>
      <c r="V204" s="141"/>
    </row>
    <row r="205" spans="1:22" x14ac:dyDescent="0.3">
      <c r="A205" s="141"/>
      <c r="B205" s="141"/>
      <c r="C205" s="141"/>
      <c r="D205" s="141"/>
      <c r="E205" s="141"/>
      <c r="F205" s="141"/>
      <c r="G205" s="141"/>
      <c r="H205" s="141"/>
      <c r="I205" s="141"/>
      <c r="J205" s="141"/>
      <c r="K205" s="141"/>
      <c r="L205" s="141"/>
      <c r="M205" s="141"/>
      <c r="N205" s="141"/>
      <c r="O205" s="141"/>
      <c r="P205" s="141"/>
      <c r="Q205" s="141"/>
      <c r="R205" s="141"/>
      <c r="S205" s="141"/>
      <c r="T205" s="141"/>
      <c r="U205" s="141"/>
      <c r="V205" s="141"/>
    </row>
    <row r="206" spans="1:22" x14ac:dyDescent="0.3">
      <c r="A206" s="141"/>
      <c r="B206" s="141"/>
      <c r="C206" s="141"/>
      <c r="D206" s="141"/>
      <c r="E206" s="141"/>
      <c r="F206" s="141"/>
      <c r="G206" s="141"/>
      <c r="H206" s="141"/>
      <c r="I206" s="141"/>
      <c r="J206" s="141"/>
      <c r="K206" s="141"/>
      <c r="L206" s="141"/>
      <c r="M206" s="141"/>
      <c r="N206" s="141"/>
      <c r="O206" s="141"/>
      <c r="P206" s="141"/>
      <c r="Q206" s="141"/>
      <c r="R206" s="141"/>
      <c r="S206" s="141"/>
      <c r="T206" s="141"/>
      <c r="U206" s="141"/>
      <c r="V206" s="141"/>
    </row>
    <row r="207" spans="1:22" x14ac:dyDescent="0.3">
      <c r="A207" s="141"/>
      <c r="B207" s="141"/>
      <c r="C207" s="141"/>
      <c r="D207" s="141"/>
      <c r="E207" s="141"/>
      <c r="F207" s="141"/>
      <c r="G207" s="141"/>
      <c r="H207" s="141"/>
      <c r="I207" s="141"/>
      <c r="J207" s="141"/>
      <c r="K207" s="141"/>
      <c r="L207" s="141"/>
      <c r="M207" s="141"/>
      <c r="N207" s="141"/>
      <c r="O207" s="141"/>
      <c r="P207" s="141"/>
      <c r="Q207" s="141"/>
      <c r="R207" s="141"/>
      <c r="S207" s="141"/>
      <c r="T207" s="141"/>
      <c r="U207" s="141"/>
      <c r="V207" s="141"/>
    </row>
    <row r="208" spans="1:22" x14ac:dyDescent="0.3">
      <c r="A208" s="141"/>
      <c r="B208" s="141"/>
      <c r="C208" s="141"/>
      <c r="D208" s="141"/>
      <c r="E208" s="141"/>
      <c r="F208" s="141"/>
      <c r="G208" s="141"/>
      <c r="H208" s="141"/>
      <c r="I208" s="141"/>
      <c r="J208" s="141"/>
      <c r="K208" s="141"/>
      <c r="L208" s="141"/>
      <c r="M208" s="141"/>
      <c r="N208" s="141"/>
      <c r="O208" s="141"/>
      <c r="P208" s="141"/>
      <c r="Q208" s="141"/>
      <c r="R208" s="141"/>
      <c r="S208" s="141"/>
      <c r="T208" s="141"/>
      <c r="U208" s="141"/>
      <c r="V208" s="141"/>
    </row>
    <row r="209" spans="1:22" x14ac:dyDescent="0.3">
      <c r="A209" s="141"/>
      <c r="B209" s="141"/>
      <c r="C209" s="141"/>
      <c r="D209" s="141"/>
      <c r="E209" s="141"/>
      <c r="F209" s="141"/>
      <c r="G209" s="141"/>
      <c r="H209" s="141"/>
      <c r="I209" s="141"/>
      <c r="J209" s="141"/>
      <c r="K209" s="141"/>
      <c r="L209" s="141"/>
      <c r="M209" s="141"/>
      <c r="N209" s="141"/>
      <c r="O209" s="141"/>
      <c r="P209" s="141"/>
      <c r="Q209" s="141"/>
      <c r="R209" s="141"/>
      <c r="S209" s="141"/>
      <c r="T209" s="141"/>
      <c r="U209" s="141"/>
      <c r="V209" s="141"/>
    </row>
    <row r="210" spans="1:22" x14ac:dyDescent="0.3">
      <c r="A210" s="141"/>
      <c r="B210" s="141"/>
      <c r="C210" s="141"/>
      <c r="D210" s="141"/>
      <c r="E210" s="141"/>
      <c r="F210" s="141"/>
      <c r="G210" s="141"/>
      <c r="H210" s="141"/>
      <c r="I210" s="141"/>
      <c r="J210" s="141"/>
      <c r="K210" s="141"/>
      <c r="L210" s="141"/>
      <c r="M210" s="141"/>
      <c r="N210" s="141"/>
      <c r="O210" s="141"/>
      <c r="P210" s="141"/>
      <c r="Q210" s="141"/>
      <c r="R210" s="141"/>
      <c r="S210" s="141"/>
      <c r="T210" s="141"/>
      <c r="U210" s="141"/>
      <c r="V210" s="141"/>
    </row>
    <row r="211" spans="1:22" x14ac:dyDescent="0.3">
      <c r="A211" s="141"/>
      <c r="B211" s="141"/>
      <c r="C211" s="141"/>
      <c r="D211" s="141"/>
      <c r="E211" s="141"/>
      <c r="F211" s="141"/>
      <c r="G211" s="141"/>
      <c r="H211" s="141"/>
      <c r="I211" s="141"/>
      <c r="J211" s="141"/>
      <c r="K211" s="141"/>
      <c r="L211" s="141"/>
      <c r="M211" s="141"/>
      <c r="N211" s="141"/>
      <c r="O211" s="141"/>
      <c r="P211" s="141"/>
      <c r="Q211" s="141"/>
      <c r="R211" s="141"/>
      <c r="S211" s="141"/>
      <c r="T211" s="141"/>
      <c r="U211" s="141"/>
      <c r="V211" s="141"/>
    </row>
    <row r="212" spans="1:22" x14ac:dyDescent="0.3">
      <c r="A212" s="141"/>
      <c r="B212" s="143" t="str">
        <f>B28</f>
        <v>151 - Wehrden</v>
      </c>
      <c r="C212" s="141"/>
      <c r="D212" s="141"/>
      <c r="E212" s="141"/>
      <c r="F212" s="141"/>
      <c r="G212" s="141"/>
      <c r="H212" s="141"/>
      <c r="I212" s="141"/>
      <c r="J212" s="141"/>
      <c r="K212" s="141"/>
      <c r="L212" s="141"/>
      <c r="M212" s="141"/>
      <c r="N212" s="141"/>
      <c r="O212" s="141"/>
      <c r="P212" s="141"/>
      <c r="Q212" s="141"/>
      <c r="R212" s="141"/>
      <c r="S212" s="141"/>
      <c r="T212" s="141"/>
      <c r="U212" s="141"/>
      <c r="V212" s="141"/>
    </row>
    <row r="213" spans="1:22" x14ac:dyDescent="0.3">
      <c r="A213" s="141"/>
      <c r="B213" s="145"/>
      <c r="C213" s="145"/>
      <c r="D213" s="145" t="s">
        <v>6</v>
      </c>
      <c r="E213" s="145" t="s">
        <v>7</v>
      </c>
      <c r="F213" s="145" t="s">
        <v>60</v>
      </c>
      <c r="G213" s="145" t="s">
        <v>81</v>
      </c>
      <c r="H213" s="145"/>
      <c r="I213" s="141"/>
      <c r="J213" s="141"/>
      <c r="K213" s="141"/>
      <c r="L213" s="141"/>
      <c r="M213" s="141"/>
      <c r="N213" s="141"/>
      <c r="O213" s="141"/>
      <c r="P213" s="141"/>
      <c r="Q213" s="141"/>
      <c r="R213" s="141"/>
      <c r="S213" s="141"/>
      <c r="T213" s="141"/>
      <c r="U213" s="141"/>
      <c r="V213" s="141"/>
    </row>
    <row r="214" spans="1:22" x14ac:dyDescent="0.3">
      <c r="A214" s="141"/>
      <c r="B214" s="169" t="s">
        <v>153</v>
      </c>
      <c r="C214" s="170"/>
      <c r="D214" s="146">
        <f>I28</f>
        <v>0.67667436489607391</v>
      </c>
      <c r="E214" s="146">
        <f>L28</f>
        <v>0.15704387990762125</v>
      </c>
      <c r="F214" s="146">
        <f>O28</f>
        <v>5.7736720554272515E-2</v>
      </c>
      <c r="G214" s="146">
        <f>R28</f>
        <v>0.10854503464203233</v>
      </c>
      <c r="H214" s="146"/>
      <c r="I214" s="141"/>
      <c r="J214" s="141"/>
      <c r="K214" s="141"/>
      <c r="L214" s="141"/>
      <c r="M214" s="141"/>
      <c r="N214" s="141"/>
      <c r="O214" s="141"/>
      <c r="P214" s="141"/>
      <c r="Q214" s="141"/>
      <c r="R214" s="141"/>
      <c r="S214" s="141"/>
      <c r="T214" s="141"/>
      <c r="U214" s="141"/>
      <c r="V214" s="141"/>
    </row>
    <row r="215" spans="1:22" x14ac:dyDescent="0.3">
      <c r="A215" s="141"/>
      <c r="B215" s="169" t="s">
        <v>154</v>
      </c>
      <c r="C215" s="170"/>
      <c r="D215" s="146">
        <f>J28</f>
        <v>2.7587143800739233E-2</v>
      </c>
      <c r="E215" s="146">
        <f>M28</f>
        <v>5.7652399177398131E-2</v>
      </c>
      <c r="F215" s="146">
        <f>P28</f>
        <v>-6.1938735835179816E-2</v>
      </c>
      <c r="G215" s="146">
        <f>S28</f>
        <v>-2.3300807142957541E-2</v>
      </c>
      <c r="H215" s="141"/>
      <c r="I215" s="141"/>
      <c r="J215" s="141"/>
      <c r="K215" s="141"/>
      <c r="L215" s="141"/>
      <c r="M215" s="141"/>
      <c r="N215" s="141"/>
      <c r="O215" s="141"/>
      <c r="P215" s="141"/>
      <c r="Q215" s="141"/>
      <c r="R215" s="141"/>
      <c r="S215" s="141"/>
      <c r="T215" s="141"/>
      <c r="U215" s="141"/>
      <c r="V215" s="141"/>
    </row>
    <row r="216" spans="1:22" x14ac:dyDescent="0.3">
      <c r="A216" s="141"/>
      <c r="B216" s="141"/>
      <c r="C216" s="141"/>
      <c r="D216" s="141"/>
      <c r="E216" s="141"/>
      <c r="F216" s="141"/>
      <c r="G216" s="141"/>
      <c r="H216" s="141"/>
      <c r="I216" s="141"/>
      <c r="J216" s="141"/>
      <c r="K216" s="141"/>
      <c r="L216" s="141"/>
      <c r="M216" s="141"/>
      <c r="N216" s="141"/>
      <c r="O216" s="141"/>
      <c r="P216" s="141"/>
      <c r="Q216" s="141"/>
      <c r="R216" s="141"/>
      <c r="S216" s="141"/>
      <c r="T216" s="141"/>
      <c r="U216" s="141"/>
      <c r="V216" s="141"/>
    </row>
    <row r="217" spans="1:22" x14ac:dyDescent="0.3">
      <c r="A217" s="141"/>
      <c r="B217" s="141"/>
      <c r="C217" s="141"/>
      <c r="D217" s="141"/>
      <c r="E217" s="141"/>
      <c r="F217" s="141"/>
      <c r="G217" s="141"/>
      <c r="H217" s="141"/>
      <c r="I217" s="141"/>
      <c r="J217" s="141"/>
      <c r="K217" s="141"/>
      <c r="L217" s="141"/>
      <c r="M217" s="141"/>
      <c r="N217" s="141"/>
      <c r="O217" s="141"/>
      <c r="P217" s="141"/>
      <c r="Q217" s="141"/>
      <c r="R217" s="141"/>
      <c r="S217" s="141"/>
      <c r="T217" s="141"/>
      <c r="U217" s="141"/>
      <c r="V217" s="141"/>
    </row>
    <row r="218" spans="1:22" x14ac:dyDescent="0.3">
      <c r="A218" s="141"/>
      <c r="B218" s="141"/>
      <c r="C218" s="141"/>
      <c r="D218" s="141"/>
      <c r="E218" s="141"/>
      <c r="F218" s="141"/>
      <c r="G218" s="141"/>
      <c r="H218" s="141"/>
      <c r="I218" s="141"/>
      <c r="J218" s="141"/>
      <c r="K218" s="141"/>
      <c r="L218" s="141"/>
      <c r="M218" s="141"/>
      <c r="N218" s="141"/>
      <c r="O218" s="141"/>
      <c r="P218" s="141"/>
      <c r="Q218" s="141"/>
      <c r="R218" s="141"/>
      <c r="S218" s="141"/>
      <c r="T218" s="141"/>
      <c r="U218" s="141"/>
      <c r="V218" s="141"/>
    </row>
    <row r="219" spans="1:22" x14ac:dyDescent="0.3">
      <c r="A219" s="141"/>
      <c r="B219" s="141"/>
      <c r="C219" s="141"/>
      <c r="D219" s="141"/>
      <c r="E219" s="141"/>
      <c r="F219" s="141"/>
      <c r="G219" s="141"/>
      <c r="H219" s="141"/>
      <c r="I219" s="141"/>
      <c r="J219" s="141"/>
      <c r="K219" s="141"/>
      <c r="L219" s="141"/>
      <c r="M219" s="141"/>
      <c r="N219" s="141"/>
      <c r="O219" s="141"/>
      <c r="P219" s="141"/>
      <c r="Q219" s="141"/>
      <c r="R219" s="141"/>
      <c r="S219" s="141"/>
      <c r="T219" s="141"/>
      <c r="U219" s="141"/>
      <c r="V219" s="141"/>
    </row>
    <row r="220" spans="1:22" x14ac:dyDescent="0.3">
      <c r="A220" s="141"/>
      <c r="B220" s="141"/>
      <c r="C220" s="141"/>
      <c r="D220" s="141"/>
      <c r="E220" s="141"/>
      <c r="F220" s="141"/>
      <c r="G220" s="141"/>
      <c r="H220" s="141"/>
      <c r="I220" s="141"/>
      <c r="J220" s="141"/>
      <c r="K220" s="141"/>
      <c r="L220" s="141"/>
      <c r="M220" s="141"/>
      <c r="N220" s="141"/>
      <c r="O220" s="141"/>
      <c r="P220" s="141"/>
      <c r="Q220" s="141"/>
      <c r="R220" s="141"/>
      <c r="S220" s="141"/>
      <c r="T220" s="141"/>
      <c r="U220" s="141"/>
      <c r="V220" s="141"/>
    </row>
    <row r="221" spans="1:22" x14ac:dyDescent="0.3">
      <c r="A221" s="141"/>
      <c r="B221" s="141"/>
      <c r="C221" s="141"/>
      <c r="D221" s="141"/>
      <c r="E221" s="141"/>
      <c r="F221" s="141"/>
      <c r="G221" s="141"/>
      <c r="H221" s="141"/>
      <c r="I221" s="141"/>
      <c r="J221" s="141"/>
      <c r="K221" s="141"/>
      <c r="L221" s="141"/>
      <c r="M221" s="141"/>
      <c r="N221" s="141"/>
      <c r="O221" s="141"/>
      <c r="P221" s="141"/>
      <c r="Q221" s="141"/>
      <c r="R221" s="141"/>
      <c r="S221" s="141"/>
      <c r="T221" s="141"/>
      <c r="U221" s="141"/>
      <c r="V221" s="141"/>
    </row>
    <row r="222" spans="1:22" x14ac:dyDescent="0.3">
      <c r="A222" s="141"/>
      <c r="B222" s="141"/>
      <c r="C222" s="141"/>
      <c r="D222" s="141"/>
      <c r="E222" s="141"/>
      <c r="F222" s="141"/>
      <c r="G222" s="141"/>
      <c r="H222" s="141"/>
      <c r="I222" s="141"/>
      <c r="J222" s="141"/>
      <c r="K222" s="141"/>
      <c r="L222" s="141"/>
      <c r="M222" s="141"/>
      <c r="N222" s="141"/>
      <c r="O222" s="141"/>
      <c r="P222" s="141"/>
      <c r="Q222" s="141"/>
      <c r="R222" s="141"/>
      <c r="S222" s="141"/>
      <c r="T222" s="141"/>
      <c r="U222" s="141"/>
      <c r="V222" s="141"/>
    </row>
    <row r="223" spans="1:22" x14ac:dyDescent="0.3">
      <c r="A223" s="141"/>
      <c r="B223" s="141"/>
      <c r="C223" s="141"/>
      <c r="D223" s="141"/>
      <c r="E223" s="141"/>
      <c r="F223" s="141"/>
      <c r="G223" s="141"/>
      <c r="H223" s="141"/>
      <c r="I223" s="141"/>
      <c r="J223" s="141"/>
      <c r="K223" s="141"/>
      <c r="L223" s="141"/>
      <c r="M223" s="141"/>
      <c r="N223" s="141"/>
      <c r="O223" s="141"/>
      <c r="P223" s="141"/>
      <c r="Q223" s="141"/>
      <c r="R223" s="141"/>
      <c r="S223" s="141"/>
      <c r="T223" s="141"/>
      <c r="U223" s="141"/>
      <c r="V223" s="141"/>
    </row>
    <row r="224" spans="1:22" x14ac:dyDescent="0.3">
      <c r="A224" s="141"/>
      <c r="B224" s="141"/>
      <c r="C224" s="141"/>
      <c r="D224" s="141"/>
      <c r="E224" s="141"/>
      <c r="F224" s="141"/>
      <c r="G224" s="141"/>
      <c r="H224" s="141"/>
      <c r="I224" s="141"/>
      <c r="J224" s="141"/>
      <c r="K224" s="141"/>
      <c r="L224" s="141"/>
      <c r="M224" s="141"/>
      <c r="N224" s="141"/>
      <c r="O224" s="141"/>
      <c r="P224" s="141"/>
      <c r="Q224" s="141"/>
      <c r="R224" s="141"/>
      <c r="S224" s="141"/>
      <c r="T224" s="141"/>
      <c r="U224" s="141"/>
      <c r="V224" s="141"/>
    </row>
    <row r="225" spans="1:22" x14ac:dyDescent="0.3">
      <c r="A225" s="141"/>
      <c r="B225" s="141"/>
      <c r="C225" s="141"/>
      <c r="D225" s="141"/>
      <c r="E225" s="141"/>
      <c r="F225" s="141"/>
      <c r="G225" s="141"/>
      <c r="H225" s="141"/>
      <c r="I225" s="141"/>
      <c r="J225" s="141"/>
      <c r="K225" s="141"/>
      <c r="L225" s="141"/>
      <c r="M225" s="141"/>
      <c r="N225" s="141"/>
      <c r="O225" s="141"/>
      <c r="P225" s="141"/>
      <c r="Q225" s="141"/>
      <c r="R225" s="141"/>
      <c r="S225" s="141"/>
      <c r="T225" s="141"/>
      <c r="U225" s="141"/>
      <c r="V225" s="141"/>
    </row>
    <row r="226" spans="1:22" x14ac:dyDescent="0.3">
      <c r="A226" s="141"/>
      <c r="B226" s="141"/>
      <c r="C226" s="141"/>
      <c r="D226" s="141"/>
      <c r="E226" s="141"/>
      <c r="F226" s="141"/>
      <c r="G226" s="141"/>
      <c r="H226" s="141"/>
      <c r="I226" s="141"/>
      <c r="J226" s="141"/>
      <c r="K226" s="141"/>
      <c r="L226" s="141"/>
      <c r="M226" s="141"/>
      <c r="N226" s="141"/>
      <c r="O226" s="141"/>
      <c r="P226" s="141"/>
      <c r="Q226" s="141"/>
      <c r="R226" s="141"/>
      <c r="S226" s="141"/>
      <c r="T226" s="141"/>
      <c r="U226" s="141"/>
      <c r="V226" s="141"/>
    </row>
    <row r="227" spans="1:22" x14ac:dyDescent="0.3">
      <c r="A227" s="141"/>
      <c r="B227" s="141"/>
      <c r="C227" s="141"/>
      <c r="D227" s="141"/>
      <c r="E227" s="141"/>
      <c r="F227" s="141"/>
      <c r="G227" s="141"/>
      <c r="H227" s="141"/>
      <c r="I227" s="141"/>
      <c r="J227" s="141"/>
      <c r="K227" s="141"/>
      <c r="L227" s="141"/>
      <c r="M227" s="141"/>
      <c r="N227" s="141"/>
      <c r="O227" s="141"/>
      <c r="P227" s="141"/>
      <c r="Q227" s="141"/>
      <c r="R227" s="141"/>
      <c r="S227" s="141"/>
      <c r="T227" s="141"/>
      <c r="U227" s="141"/>
      <c r="V227" s="141"/>
    </row>
    <row r="228" spans="1:22" x14ac:dyDescent="0.3">
      <c r="A228" s="141"/>
      <c r="B228" s="141"/>
      <c r="C228" s="141"/>
      <c r="D228" s="141"/>
      <c r="E228" s="141"/>
      <c r="F228" s="141"/>
      <c r="G228" s="141"/>
      <c r="H228" s="141"/>
      <c r="I228" s="141"/>
      <c r="J228" s="141"/>
      <c r="K228" s="141"/>
      <c r="L228" s="141"/>
      <c r="M228" s="141"/>
      <c r="N228" s="141"/>
      <c r="O228" s="141"/>
      <c r="P228" s="141"/>
      <c r="Q228" s="141"/>
      <c r="R228" s="141"/>
      <c r="S228" s="141"/>
      <c r="T228" s="141"/>
      <c r="U228" s="141"/>
      <c r="V228" s="141"/>
    </row>
    <row r="229" spans="1:22" x14ac:dyDescent="0.3">
      <c r="A229" s="141"/>
      <c r="B229" s="141"/>
      <c r="C229" s="141"/>
      <c r="D229" s="141"/>
      <c r="E229" s="141"/>
      <c r="F229" s="141"/>
      <c r="G229" s="141"/>
      <c r="H229" s="141"/>
      <c r="I229" s="141"/>
      <c r="J229" s="141"/>
      <c r="K229" s="141"/>
      <c r="L229" s="141"/>
      <c r="M229" s="141"/>
      <c r="N229" s="141"/>
      <c r="O229" s="141"/>
      <c r="P229" s="141"/>
      <c r="Q229" s="141"/>
      <c r="R229" s="141"/>
      <c r="S229" s="141"/>
      <c r="T229" s="141"/>
      <c r="U229" s="141"/>
      <c r="V229" s="141"/>
    </row>
    <row r="230" spans="1:22" x14ac:dyDescent="0.3">
      <c r="A230" s="141"/>
      <c r="B230" s="143" t="str">
        <f>B29</f>
        <v>161 - Würgassen</v>
      </c>
      <c r="C230" s="141"/>
      <c r="D230" s="141"/>
      <c r="E230" s="141"/>
      <c r="F230" s="141"/>
      <c r="G230" s="141"/>
      <c r="H230" s="141"/>
      <c r="I230" s="141"/>
      <c r="J230" s="141"/>
      <c r="K230" s="141"/>
      <c r="L230" s="141"/>
      <c r="M230" s="141"/>
      <c r="N230" s="141"/>
      <c r="O230" s="141"/>
      <c r="P230" s="141"/>
      <c r="Q230" s="141"/>
      <c r="R230" s="141"/>
      <c r="S230" s="141"/>
      <c r="T230" s="141"/>
      <c r="U230" s="141"/>
      <c r="V230" s="141"/>
    </row>
    <row r="231" spans="1:22" x14ac:dyDescent="0.3">
      <c r="A231" s="141"/>
      <c r="B231" s="145"/>
      <c r="C231" s="145"/>
      <c r="D231" s="145" t="s">
        <v>6</v>
      </c>
      <c r="E231" s="145" t="s">
        <v>7</v>
      </c>
      <c r="F231" s="145" t="s">
        <v>60</v>
      </c>
      <c r="G231" s="145" t="s">
        <v>81</v>
      </c>
      <c r="H231" s="145"/>
      <c r="I231" s="141"/>
      <c r="J231" s="141"/>
      <c r="K231" s="141"/>
      <c r="L231" s="141"/>
      <c r="M231" s="141"/>
      <c r="N231" s="141"/>
      <c r="O231" s="141"/>
      <c r="P231" s="141"/>
      <c r="Q231" s="141"/>
      <c r="R231" s="141"/>
      <c r="S231" s="141"/>
      <c r="T231" s="141"/>
      <c r="U231" s="141"/>
      <c r="V231" s="141"/>
    </row>
    <row r="232" spans="1:22" x14ac:dyDescent="0.3">
      <c r="A232" s="141"/>
      <c r="B232" s="169" t="s">
        <v>155</v>
      </c>
      <c r="C232" s="170"/>
      <c r="D232" s="146">
        <f>I29</f>
        <v>0.4871060171919771</v>
      </c>
      <c r="E232" s="146">
        <f>L29</f>
        <v>0.25787965616045844</v>
      </c>
      <c r="F232" s="146">
        <f>O29</f>
        <v>0.1346704871060172</v>
      </c>
      <c r="G232" s="146">
        <f>R29</f>
        <v>0.12034383954154727</v>
      </c>
      <c r="H232" s="146"/>
      <c r="I232" s="141"/>
      <c r="J232" s="141"/>
      <c r="K232" s="141"/>
      <c r="L232" s="141"/>
      <c r="M232" s="141"/>
      <c r="N232" s="141"/>
      <c r="O232" s="141"/>
      <c r="P232" s="141"/>
      <c r="Q232" s="141"/>
      <c r="R232" s="141"/>
      <c r="S232" s="141"/>
      <c r="T232" s="141"/>
      <c r="U232" s="141"/>
      <c r="V232" s="141"/>
    </row>
    <row r="233" spans="1:22" x14ac:dyDescent="0.3">
      <c r="A233" s="141"/>
      <c r="B233" s="169" t="s">
        <v>156</v>
      </c>
      <c r="C233" s="170"/>
      <c r="D233" s="146">
        <f>J29</f>
        <v>0.1087276388135987</v>
      </c>
      <c r="E233" s="146">
        <f>M29</f>
        <v>-0.12275097447017219</v>
      </c>
      <c r="F233" s="146">
        <f>P29</f>
        <v>-3.4248431812901714E-2</v>
      </c>
      <c r="G233" s="146">
        <f>S29</f>
        <v>4.8271767469475202E-2</v>
      </c>
      <c r="H233" s="141"/>
      <c r="I233" s="141"/>
      <c r="J233" s="141"/>
      <c r="K233" s="141"/>
      <c r="L233" s="141"/>
      <c r="M233" s="141"/>
      <c r="N233" s="141"/>
      <c r="O233" s="141"/>
      <c r="P233" s="141"/>
      <c r="Q233" s="141"/>
      <c r="R233" s="141"/>
      <c r="S233" s="141"/>
      <c r="T233" s="141"/>
      <c r="U233" s="141"/>
      <c r="V233" s="141"/>
    </row>
    <row r="234" spans="1:22" x14ac:dyDescent="0.3">
      <c r="A234" s="141"/>
      <c r="B234" s="141"/>
      <c r="C234" s="141"/>
      <c r="D234" s="141"/>
      <c r="E234" s="141"/>
      <c r="F234" s="141"/>
      <c r="G234" s="141"/>
      <c r="H234" s="141"/>
      <c r="I234" s="141"/>
      <c r="J234" s="141"/>
      <c r="K234" s="141"/>
      <c r="L234" s="141"/>
      <c r="M234" s="141"/>
      <c r="N234" s="141"/>
      <c r="O234" s="141"/>
      <c r="P234" s="141"/>
      <c r="Q234" s="141"/>
      <c r="R234" s="141"/>
      <c r="S234" s="141"/>
      <c r="T234" s="141"/>
      <c r="U234" s="141"/>
      <c r="V234" s="141"/>
    </row>
    <row r="235" spans="1:22" x14ac:dyDescent="0.3">
      <c r="A235" s="141"/>
      <c r="B235" s="141"/>
      <c r="C235" s="141"/>
      <c r="D235" s="141"/>
      <c r="E235" s="141"/>
      <c r="F235" s="141"/>
      <c r="G235" s="141"/>
      <c r="H235" s="141"/>
      <c r="I235" s="141"/>
      <c r="J235" s="141"/>
      <c r="K235" s="141"/>
      <c r="L235" s="141"/>
      <c r="M235" s="141"/>
      <c r="N235" s="141"/>
      <c r="O235" s="141"/>
      <c r="P235" s="141"/>
      <c r="Q235" s="141"/>
      <c r="R235" s="141"/>
      <c r="S235" s="141"/>
      <c r="T235" s="141"/>
      <c r="U235" s="141"/>
      <c r="V235" s="141"/>
    </row>
    <row r="236" spans="1:22" x14ac:dyDescent="0.3">
      <c r="A236" s="141"/>
      <c r="B236" s="141"/>
      <c r="C236" s="141"/>
      <c r="D236" s="141"/>
      <c r="E236" s="141"/>
      <c r="F236" s="141"/>
      <c r="G236" s="141"/>
      <c r="H236" s="141"/>
      <c r="I236" s="141"/>
      <c r="J236" s="141"/>
      <c r="K236" s="141"/>
      <c r="L236" s="141"/>
      <c r="M236" s="141"/>
      <c r="N236" s="141"/>
      <c r="O236" s="141"/>
      <c r="P236" s="141"/>
      <c r="Q236" s="141"/>
      <c r="R236" s="141"/>
      <c r="S236" s="141"/>
      <c r="T236" s="141"/>
      <c r="U236" s="141"/>
      <c r="V236" s="141"/>
    </row>
    <row r="237" spans="1:22" x14ac:dyDescent="0.3">
      <c r="A237" s="141"/>
      <c r="B237" s="141"/>
      <c r="C237" s="141"/>
      <c r="D237" s="141"/>
      <c r="E237" s="141"/>
      <c r="F237" s="141"/>
      <c r="G237" s="141"/>
      <c r="H237" s="141"/>
      <c r="I237" s="141"/>
      <c r="J237" s="141"/>
      <c r="K237" s="141"/>
      <c r="L237" s="141"/>
      <c r="M237" s="141"/>
      <c r="N237" s="141"/>
      <c r="O237" s="141"/>
      <c r="P237" s="141"/>
      <c r="Q237" s="141"/>
      <c r="R237" s="141"/>
      <c r="S237" s="141"/>
      <c r="T237" s="141"/>
      <c r="U237" s="141"/>
      <c r="V237" s="141"/>
    </row>
    <row r="238" spans="1:22" x14ac:dyDescent="0.3">
      <c r="A238" s="141"/>
      <c r="B238" s="141"/>
      <c r="C238" s="141"/>
      <c r="D238" s="141"/>
      <c r="E238" s="141"/>
      <c r="F238" s="141"/>
      <c r="G238" s="141"/>
      <c r="H238" s="141"/>
      <c r="I238" s="141"/>
      <c r="J238" s="141"/>
      <c r="K238" s="141"/>
      <c r="L238" s="141"/>
      <c r="M238" s="141"/>
      <c r="N238" s="141"/>
      <c r="O238" s="141"/>
      <c r="P238" s="141"/>
      <c r="Q238" s="141"/>
      <c r="R238" s="141"/>
      <c r="S238" s="141"/>
      <c r="T238" s="141"/>
      <c r="U238" s="141"/>
      <c r="V238" s="141"/>
    </row>
    <row r="239" spans="1:22" x14ac:dyDescent="0.3">
      <c r="A239" s="141"/>
      <c r="B239" s="141"/>
      <c r="C239" s="141"/>
      <c r="D239" s="141"/>
      <c r="E239" s="141"/>
      <c r="F239" s="141"/>
      <c r="G239" s="141"/>
      <c r="H239" s="141"/>
      <c r="I239" s="141"/>
      <c r="J239" s="141"/>
      <c r="K239" s="141"/>
      <c r="L239" s="141"/>
      <c r="M239" s="141"/>
      <c r="N239" s="141"/>
      <c r="O239" s="141"/>
      <c r="P239" s="141"/>
      <c r="Q239" s="141"/>
      <c r="R239" s="141"/>
      <c r="S239" s="141"/>
      <c r="T239" s="141"/>
      <c r="U239" s="141"/>
      <c r="V239" s="141"/>
    </row>
    <row r="240" spans="1:22" x14ac:dyDescent="0.3">
      <c r="A240" s="141"/>
      <c r="B240" s="141"/>
      <c r="C240" s="141"/>
      <c r="D240" s="141"/>
      <c r="E240" s="141"/>
      <c r="F240" s="141"/>
      <c r="G240" s="141"/>
      <c r="H240" s="141"/>
      <c r="I240" s="141"/>
      <c r="J240" s="141"/>
      <c r="K240" s="141"/>
      <c r="L240" s="141"/>
      <c r="M240" s="141"/>
      <c r="N240" s="141"/>
      <c r="O240" s="141"/>
      <c r="P240" s="141"/>
      <c r="Q240" s="141"/>
      <c r="R240" s="141"/>
      <c r="S240" s="141"/>
      <c r="T240" s="141"/>
      <c r="U240" s="141"/>
      <c r="V240" s="141"/>
    </row>
    <row r="241" spans="1:22" x14ac:dyDescent="0.3">
      <c r="A241" s="141"/>
      <c r="B241" s="141"/>
      <c r="C241" s="141"/>
      <c r="D241" s="141"/>
      <c r="E241" s="141"/>
      <c r="F241" s="141"/>
      <c r="G241" s="141"/>
      <c r="H241" s="141"/>
      <c r="I241" s="141"/>
      <c r="J241" s="141"/>
      <c r="K241" s="141"/>
      <c r="L241" s="141"/>
      <c r="M241" s="141"/>
      <c r="N241" s="141"/>
      <c r="O241" s="141"/>
      <c r="P241" s="141"/>
      <c r="Q241" s="141"/>
      <c r="R241" s="141"/>
      <c r="S241" s="141"/>
      <c r="T241" s="141"/>
      <c r="U241" s="141"/>
      <c r="V241" s="141"/>
    </row>
    <row r="242" spans="1:22" x14ac:dyDescent="0.3">
      <c r="A242" s="141"/>
      <c r="B242" s="141"/>
      <c r="C242" s="141"/>
      <c r="D242" s="141"/>
      <c r="E242" s="141"/>
      <c r="F242" s="141"/>
      <c r="G242" s="141"/>
      <c r="H242" s="141"/>
      <c r="I242" s="141"/>
      <c r="J242" s="141"/>
      <c r="K242" s="141"/>
      <c r="L242" s="141"/>
      <c r="M242" s="141"/>
      <c r="N242" s="141"/>
      <c r="O242" s="141"/>
      <c r="P242" s="141"/>
      <c r="Q242" s="141"/>
      <c r="R242" s="141"/>
      <c r="S242" s="141"/>
      <c r="T242" s="141"/>
      <c r="U242" s="141"/>
      <c r="V242" s="141"/>
    </row>
    <row r="243" spans="1:22" x14ac:dyDescent="0.3">
      <c r="A243" s="141"/>
      <c r="B243" s="141"/>
      <c r="C243" s="141"/>
      <c r="D243" s="141"/>
      <c r="E243" s="141"/>
      <c r="F243" s="141"/>
      <c r="G243" s="141"/>
      <c r="H243" s="141"/>
      <c r="I243" s="141"/>
      <c r="J243" s="141"/>
      <c r="K243" s="141"/>
      <c r="L243" s="141"/>
      <c r="M243" s="141"/>
      <c r="N243" s="141"/>
      <c r="O243" s="141"/>
      <c r="P243" s="141"/>
      <c r="Q243" s="141"/>
      <c r="R243" s="141"/>
      <c r="S243" s="141"/>
      <c r="T243" s="141"/>
      <c r="U243" s="141"/>
      <c r="V243" s="141"/>
    </row>
    <row r="244" spans="1:22" x14ac:dyDescent="0.3">
      <c r="A244" s="141"/>
      <c r="B244" s="141"/>
      <c r="C244" s="141"/>
      <c r="D244" s="141"/>
      <c r="E244" s="141"/>
      <c r="F244" s="141"/>
      <c r="G244" s="141"/>
      <c r="H244" s="141"/>
      <c r="I244" s="141"/>
      <c r="J244" s="141"/>
      <c r="K244" s="141"/>
      <c r="L244" s="141"/>
      <c r="M244" s="141"/>
      <c r="N244" s="141"/>
      <c r="O244" s="141"/>
      <c r="P244" s="141"/>
      <c r="Q244" s="141"/>
      <c r="R244" s="141"/>
      <c r="S244" s="141"/>
      <c r="T244" s="141"/>
      <c r="U244" s="141"/>
      <c r="V244" s="141"/>
    </row>
    <row r="245" spans="1:22" x14ac:dyDescent="0.3">
      <c r="A245" s="141"/>
      <c r="B245" s="141"/>
      <c r="C245" s="141"/>
      <c r="D245" s="141"/>
      <c r="E245" s="141"/>
      <c r="F245" s="141"/>
      <c r="G245" s="141"/>
      <c r="H245" s="141"/>
      <c r="I245" s="141"/>
      <c r="J245" s="141"/>
      <c r="K245" s="141"/>
      <c r="L245" s="141"/>
      <c r="M245" s="141"/>
      <c r="N245" s="141"/>
      <c r="O245" s="141"/>
      <c r="P245" s="141"/>
      <c r="Q245" s="141"/>
      <c r="R245" s="141"/>
      <c r="S245" s="141"/>
      <c r="T245" s="141"/>
      <c r="U245" s="141"/>
      <c r="V245" s="141"/>
    </row>
    <row r="246" spans="1:22" x14ac:dyDescent="0.3">
      <c r="A246" s="141"/>
      <c r="B246" s="141"/>
      <c r="C246" s="141"/>
      <c r="D246" s="141"/>
      <c r="E246" s="141"/>
      <c r="F246" s="141"/>
      <c r="G246" s="141"/>
      <c r="H246" s="141"/>
      <c r="I246" s="141"/>
      <c r="J246" s="141"/>
      <c r="K246" s="141"/>
      <c r="L246" s="141"/>
      <c r="M246" s="141"/>
      <c r="N246" s="141"/>
      <c r="O246" s="141"/>
      <c r="P246" s="141"/>
      <c r="Q246" s="141"/>
      <c r="R246" s="141"/>
      <c r="S246" s="141"/>
      <c r="T246" s="141"/>
      <c r="U246" s="141"/>
      <c r="V246" s="141"/>
    </row>
    <row r="247" spans="1:22" x14ac:dyDescent="0.3">
      <c r="A247" s="141"/>
      <c r="B247" s="141"/>
      <c r="C247" s="141"/>
      <c r="D247" s="141"/>
      <c r="E247" s="141"/>
      <c r="F247" s="141"/>
      <c r="G247" s="141"/>
      <c r="H247" s="141"/>
      <c r="I247" s="141"/>
      <c r="J247" s="141"/>
      <c r="K247" s="141"/>
      <c r="L247" s="141"/>
      <c r="M247" s="141"/>
      <c r="N247" s="141"/>
      <c r="O247" s="141"/>
      <c r="P247" s="141"/>
      <c r="Q247" s="141"/>
      <c r="R247" s="141"/>
      <c r="S247" s="141"/>
      <c r="T247" s="141"/>
      <c r="U247" s="141"/>
      <c r="V247" s="141"/>
    </row>
    <row r="248" spans="1:22" x14ac:dyDescent="0.3">
      <c r="A248" s="141"/>
      <c r="B248" s="143" t="str">
        <f>B30</f>
        <v>Stadt Beverungen</v>
      </c>
      <c r="C248" s="141"/>
      <c r="D248" s="141"/>
      <c r="E248" s="141"/>
      <c r="F248" s="141"/>
      <c r="G248" s="141"/>
      <c r="H248" s="141"/>
      <c r="I248" s="141"/>
      <c r="J248" s="141"/>
      <c r="K248" s="141"/>
      <c r="L248" s="141"/>
      <c r="M248" s="141"/>
      <c r="N248" s="141"/>
      <c r="O248" s="141"/>
      <c r="P248" s="141"/>
      <c r="Q248" s="141"/>
      <c r="R248" s="141"/>
      <c r="S248" s="141"/>
      <c r="T248" s="141"/>
      <c r="U248" s="141"/>
      <c r="V248" s="141"/>
    </row>
    <row r="249" spans="1:22" x14ac:dyDescent="0.3">
      <c r="A249" s="141"/>
      <c r="B249" s="145"/>
      <c r="C249" s="145"/>
      <c r="D249" s="145" t="s">
        <v>6</v>
      </c>
      <c r="E249" s="145" t="s">
        <v>7</v>
      </c>
      <c r="F249" s="145" t="s">
        <v>60</v>
      </c>
      <c r="G249" s="145" t="s">
        <v>81</v>
      </c>
      <c r="H249" s="145"/>
      <c r="I249" s="141"/>
      <c r="J249" s="141"/>
      <c r="K249" s="141"/>
      <c r="L249" s="141"/>
      <c r="M249" s="141"/>
      <c r="N249" s="141"/>
      <c r="O249" s="141"/>
      <c r="P249" s="141"/>
      <c r="Q249" s="141"/>
      <c r="R249" s="141"/>
      <c r="S249" s="141"/>
      <c r="T249" s="141"/>
      <c r="U249" s="141"/>
      <c r="V249" s="141"/>
    </row>
    <row r="250" spans="1:22" x14ac:dyDescent="0.3">
      <c r="A250" s="141"/>
      <c r="B250" s="169" t="s">
        <v>157</v>
      </c>
      <c r="C250" s="170"/>
      <c r="D250" s="146">
        <f>I30</f>
        <v>0.51982152050798014</v>
      </c>
      <c r="E250" s="146">
        <f>L30</f>
        <v>0.2968937703792689</v>
      </c>
      <c r="F250" s="146">
        <f>O30</f>
        <v>8.2031920370688169E-2</v>
      </c>
      <c r="G250" s="146">
        <f>R30</f>
        <v>9.6962416337738111E-2</v>
      </c>
      <c r="H250" s="146"/>
      <c r="I250" s="141"/>
      <c r="J250" s="141"/>
      <c r="K250" s="141"/>
      <c r="L250" s="141"/>
      <c r="M250" s="141"/>
      <c r="N250" s="141"/>
      <c r="O250" s="141"/>
      <c r="P250" s="141"/>
      <c r="Q250" s="141"/>
      <c r="R250" s="141"/>
      <c r="S250" s="141"/>
      <c r="T250" s="141"/>
      <c r="U250" s="141"/>
      <c r="V250" s="141"/>
    </row>
    <row r="251" spans="1:22" x14ac:dyDescent="0.3">
      <c r="A251" s="141"/>
      <c r="B251" s="169" t="s">
        <v>158</v>
      </c>
      <c r="C251" s="170"/>
      <c r="D251" s="146">
        <f>J30</f>
        <v>-5.2388659654497571E-3</v>
      </c>
      <c r="E251" s="146">
        <f>M30</f>
        <v>3.1948118205355869E-2</v>
      </c>
      <c r="F251" s="146">
        <f>P30</f>
        <v>-4.432677528148575E-2</v>
      </c>
      <c r="G251" s="146">
        <f>S30</f>
        <v>1.3327150637255022E-2</v>
      </c>
      <c r="H251" s="141"/>
      <c r="I251" s="141"/>
      <c r="J251" s="141"/>
      <c r="K251" s="141"/>
      <c r="L251" s="141"/>
      <c r="M251" s="141"/>
      <c r="N251" s="141"/>
      <c r="O251" s="141"/>
      <c r="P251" s="141"/>
      <c r="Q251" s="141"/>
      <c r="R251" s="141"/>
      <c r="S251" s="141"/>
      <c r="T251" s="141"/>
      <c r="U251" s="141"/>
      <c r="V251" s="141"/>
    </row>
    <row r="252" spans="1:22" x14ac:dyDescent="0.3">
      <c r="A252" s="141"/>
      <c r="B252" s="141"/>
      <c r="C252" s="141"/>
      <c r="D252" s="141"/>
      <c r="E252" s="141"/>
      <c r="F252" s="141"/>
      <c r="G252" s="141"/>
      <c r="H252" s="141"/>
      <c r="I252" s="141"/>
      <c r="J252" s="141"/>
      <c r="K252" s="141"/>
      <c r="L252" s="141"/>
      <c r="M252" s="141"/>
      <c r="N252" s="141"/>
      <c r="O252" s="141"/>
      <c r="P252" s="141"/>
      <c r="Q252" s="141"/>
      <c r="R252" s="141"/>
      <c r="S252" s="141"/>
      <c r="T252" s="141"/>
      <c r="U252" s="141"/>
      <c r="V252" s="141"/>
    </row>
    <row r="253" spans="1:22" x14ac:dyDescent="0.3">
      <c r="A253" s="141"/>
      <c r="B253" s="141"/>
      <c r="C253" s="141"/>
      <c r="D253" s="141"/>
      <c r="E253" s="141"/>
      <c r="F253" s="141"/>
      <c r="G253" s="141"/>
      <c r="H253" s="141"/>
      <c r="I253" s="141"/>
      <c r="J253" s="141"/>
      <c r="K253" s="141"/>
      <c r="L253" s="141"/>
      <c r="M253" s="141"/>
      <c r="N253" s="141"/>
      <c r="O253" s="141"/>
      <c r="P253" s="141"/>
      <c r="Q253" s="141"/>
      <c r="R253" s="141"/>
      <c r="S253" s="141"/>
      <c r="T253" s="141"/>
      <c r="U253" s="141"/>
      <c r="V253" s="141"/>
    </row>
    <row r="254" spans="1:22" x14ac:dyDescent="0.3">
      <c r="A254" s="141"/>
      <c r="B254" s="141"/>
      <c r="C254" s="141"/>
      <c r="D254" s="141"/>
      <c r="E254" s="141"/>
      <c r="F254" s="141"/>
      <c r="G254" s="141"/>
      <c r="H254" s="141"/>
      <c r="I254" s="141"/>
      <c r="J254" s="141"/>
      <c r="K254" s="141"/>
      <c r="L254" s="141"/>
      <c r="M254" s="141"/>
      <c r="N254" s="141"/>
      <c r="O254" s="141"/>
      <c r="P254" s="141"/>
      <c r="Q254" s="141"/>
      <c r="R254" s="141"/>
      <c r="S254" s="141"/>
      <c r="T254" s="141"/>
      <c r="U254" s="141"/>
      <c r="V254" s="141"/>
    </row>
    <row r="255" spans="1:22" x14ac:dyDescent="0.3">
      <c r="A255" s="141"/>
      <c r="B255" s="141"/>
      <c r="C255" s="141"/>
      <c r="D255" s="141"/>
      <c r="E255" s="141"/>
      <c r="F255" s="141"/>
      <c r="G255" s="141"/>
      <c r="H255" s="141"/>
      <c r="I255" s="141"/>
      <c r="J255" s="141"/>
      <c r="K255" s="141"/>
      <c r="L255" s="141"/>
      <c r="M255" s="141"/>
      <c r="N255" s="141"/>
      <c r="O255" s="141"/>
      <c r="P255" s="141"/>
      <c r="Q255" s="141"/>
      <c r="R255" s="141"/>
      <c r="S255" s="141"/>
      <c r="T255" s="141"/>
      <c r="U255" s="141"/>
      <c r="V255" s="141"/>
    </row>
    <row r="256" spans="1:22" x14ac:dyDescent="0.3">
      <c r="A256" s="141"/>
      <c r="B256" s="141"/>
      <c r="C256" s="141"/>
      <c r="D256" s="141"/>
      <c r="E256" s="141"/>
      <c r="F256" s="141"/>
      <c r="G256" s="141"/>
      <c r="H256" s="141"/>
      <c r="I256" s="141"/>
      <c r="J256" s="141"/>
      <c r="K256" s="141"/>
      <c r="L256" s="141"/>
      <c r="M256" s="141"/>
      <c r="N256" s="141"/>
      <c r="O256" s="141"/>
      <c r="P256" s="141"/>
      <c r="Q256" s="141"/>
      <c r="R256" s="141"/>
      <c r="S256" s="141"/>
      <c r="T256" s="141"/>
      <c r="U256" s="141"/>
      <c r="V256" s="141"/>
    </row>
    <row r="257" spans="1:22" x14ac:dyDescent="0.3">
      <c r="A257" s="141"/>
      <c r="B257" s="141"/>
      <c r="C257" s="141"/>
      <c r="D257" s="141"/>
      <c r="E257" s="141"/>
      <c r="F257" s="141"/>
      <c r="G257" s="141"/>
      <c r="H257" s="141"/>
      <c r="I257" s="141"/>
      <c r="J257" s="141"/>
      <c r="K257" s="141"/>
      <c r="L257" s="141"/>
      <c r="M257" s="141"/>
      <c r="N257" s="141"/>
      <c r="O257" s="141"/>
      <c r="P257" s="141"/>
      <c r="Q257" s="141"/>
      <c r="R257" s="141"/>
      <c r="S257" s="141"/>
      <c r="T257" s="141"/>
      <c r="U257" s="141"/>
      <c r="V257" s="141"/>
    </row>
    <row r="258" spans="1:22" x14ac:dyDescent="0.3">
      <c r="A258" s="141"/>
      <c r="B258" s="141"/>
      <c r="C258" s="141"/>
      <c r="D258" s="141"/>
      <c r="E258" s="141"/>
      <c r="F258" s="141"/>
      <c r="G258" s="141"/>
      <c r="H258" s="141"/>
      <c r="I258" s="141"/>
      <c r="J258" s="141"/>
      <c r="K258" s="141"/>
      <c r="L258" s="141"/>
      <c r="M258" s="141"/>
      <c r="N258" s="141"/>
      <c r="O258" s="141"/>
      <c r="P258" s="141"/>
      <c r="Q258" s="141"/>
      <c r="R258" s="141"/>
      <c r="S258" s="141"/>
      <c r="T258" s="141"/>
      <c r="U258" s="141"/>
      <c r="V258" s="141"/>
    </row>
    <row r="259" spans="1:22" x14ac:dyDescent="0.3">
      <c r="A259" s="141"/>
      <c r="B259" s="141"/>
      <c r="C259" s="141"/>
      <c r="D259" s="141"/>
      <c r="E259" s="141"/>
      <c r="F259" s="141"/>
      <c r="G259" s="141"/>
      <c r="H259" s="141"/>
      <c r="I259" s="141"/>
      <c r="J259" s="141"/>
      <c r="K259" s="141"/>
      <c r="L259" s="141"/>
      <c r="M259" s="141"/>
      <c r="N259" s="141"/>
      <c r="O259" s="141"/>
      <c r="P259" s="141"/>
      <c r="Q259" s="141"/>
      <c r="R259" s="141"/>
      <c r="S259" s="141"/>
      <c r="T259" s="141"/>
      <c r="U259" s="141"/>
      <c r="V259" s="141"/>
    </row>
    <row r="260" spans="1:22" x14ac:dyDescent="0.3">
      <c r="A260" s="141"/>
      <c r="B260" s="141"/>
      <c r="C260" s="141"/>
      <c r="D260" s="141"/>
      <c r="E260" s="141"/>
      <c r="F260" s="141"/>
      <c r="G260" s="141"/>
      <c r="H260" s="141"/>
      <c r="I260" s="141"/>
      <c r="J260" s="141"/>
      <c r="K260" s="141"/>
      <c r="L260" s="141"/>
      <c r="M260" s="141"/>
      <c r="N260" s="141"/>
      <c r="O260" s="141"/>
      <c r="P260" s="141"/>
      <c r="Q260" s="141"/>
      <c r="R260" s="141"/>
      <c r="S260" s="141"/>
      <c r="T260" s="141"/>
      <c r="U260" s="141"/>
      <c r="V260" s="141"/>
    </row>
    <row r="261" spans="1:22" x14ac:dyDescent="0.3">
      <c r="A261" s="141"/>
      <c r="B261" s="141"/>
      <c r="C261" s="141"/>
      <c r="D261" s="141"/>
      <c r="E261" s="141"/>
      <c r="F261" s="141"/>
      <c r="G261" s="141"/>
      <c r="H261" s="141"/>
      <c r="I261" s="141"/>
      <c r="J261" s="141"/>
      <c r="K261" s="141"/>
      <c r="L261" s="141"/>
      <c r="M261" s="141"/>
      <c r="N261" s="141"/>
      <c r="O261" s="141"/>
      <c r="P261" s="141"/>
      <c r="Q261" s="141"/>
      <c r="R261" s="141"/>
      <c r="S261" s="141"/>
      <c r="T261" s="141"/>
      <c r="U261" s="141"/>
      <c r="V261" s="141"/>
    </row>
    <row r="262" spans="1:22" x14ac:dyDescent="0.3">
      <c r="A262" s="141"/>
      <c r="B262" s="141"/>
      <c r="C262" s="141"/>
      <c r="D262" s="141"/>
      <c r="E262" s="141"/>
      <c r="F262" s="141"/>
      <c r="G262" s="141"/>
      <c r="H262" s="141"/>
      <c r="I262" s="141"/>
      <c r="J262" s="141"/>
      <c r="K262" s="141"/>
      <c r="L262" s="141"/>
      <c r="M262" s="141"/>
      <c r="N262" s="141"/>
      <c r="O262" s="141"/>
      <c r="P262" s="141"/>
      <c r="Q262" s="141"/>
      <c r="R262" s="141"/>
      <c r="S262" s="141"/>
      <c r="T262" s="141"/>
      <c r="U262" s="141"/>
      <c r="V262" s="141"/>
    </row>
    <row r="263" spans="1:22" x14ac:dyDescent="0.3">
      <c r="A263" s="141"/>
      <c r="B263" s="141"/>
      <c r="C263" s="141"/>
      <c r="D263" s="141"/>
      <c r="E263" s="141"/>
      <c r="F263" s="141"/>
      <c r="G263" s="141"/>
      <c r="H263" s="141"/>
      <c r="I263" s="141"/>
      <c r="J263" s="141"/>
      <c r="K263" s="141"/>
      <c r="L263" s="141"/>
      <c r="M263" s="141"/>
      <c r="N263" s="141"/>
      <c r="O263" s="141"/>
      <c r="P263" s="141"/>
      <c r="Q263" s="141"/>
      <c r="R263" s="141"/>
      <c r="S263" s="141"/>
      <c r="T263" s="141"/>
      <c r="U263" s="141"/>
      <c r="V263" s="141"/>
    </row>
    <row r="264" spans="1:22" x14ac:dyDescent="0.3">
      <c r="A264" s="141"/>
      <c r="B264" s="141"/>
      <c r="C264" s="141"/>
      <c r="D264" s="141"/>
      <c r="E264" s="141"/>
      <c r="F264" s="141"/>
      <c r="G264" s="141"/>
      <c r="H264" s="141"/>
      <c r="I264" s="141"/>
      <c r="J264" s="141"/>
      <c r="K264" s="141"/>
      <c r="L264" s="141"/>
      <c r="M264" s="141"/>
      <c r="N264" s="141"/>
      <c r="O264" s="141"/>
      <c r="P264" s="141"/>
      <c r="Q264" s="141"/>
      <c r="R264" s="141"/>
      <c r="S264" s="141"/>
      <c r="T264" s="141"/>
      <c r="U264" s="141"/>
      <c r="V264" s="141"/>
    </row>
    <row r="265" spans="1:22" x14ac:dyDescent="0.3">
      <c r="A265" s="141"/>
      <c r="B265" s="141"/>
      <c r="C265" s="141"/>
      <c r="D265" s="141"/>
      <c r="E265" s="141"/>
      <c r="F265" s="141"/>
      <c r="G265" s="141"/>
      <c r="H265" s="141"/>
      <c r="I265" s="141"/>
      <c r="J265" s="141"/>
      <c r="K265" s="141"/>
      <c r="L265" s="141"/>
      <c r="M265" s="141"/>
      <c r="N265" s="141"/>
      <c r="O265" s="141"/>
      <c r="P265" s="141"/>
      <c r="Q265" s="141"/>
      <c r="R265" s="141"/>
      <c r="S265" s="141"/>
      <c r="T265" s="141"/>
      <c r="U265" s="141"/>
      <c r="V265" s="141"/>
    </row>
    <row r="266" spans="1:22" x14ac:dyDescent="0.3">
      <c r="A266" s="141"/>
      <c r="B266" s="141"/>
      <c r="C266" s="141"/>
      <c r="D266" s="141"/>
      <c r="E266" s="141"/>
      <c r="F266" s="141"/>
      <c r="G266" s="141"/>
      <c r="H266" s="141"/>
      <c r="I266" s="141"/>
      <c r="J266" s="141"/>
      <c r="K266" s="141"/>
      <c r="L266" s="141"/>
      <c r="M266" s="141"/>
      <c r="N266" s="141"/>
      <c r="O266" s="141"/>
      <c r="P266" s="141"/>
      <c r="Q266" s="141"/>
      <c r="R266" s="141"/>
      <c r="S266" s="141"/>
      <c r="T266" s="141"/>
      <c r="U266" s="141"/>
      <c r="V266" s="141"/>
    </row>
  </sheetData>
  <sheetProtection algorithmName="SHA-512" hashValue="u0oRmAzrFP3ujDPTrj6GI3mMW/Wn1rqTBr0xSzYONT2MNgjYfz2FnohAVGWq6+rQurmZt/Q2tUJb2JUpzOrnJQ==" saltValue="nxMzxqeAx6C+J1G115C/Fg==" spinCount="100000" sheet="1" selectLockedCells="1" selectUnlockedCells="1"/>
  <mergeCells count="36">
    <mergeCell ref="B250:C250"/>
    <mergeCell ref="B251:C251"/>
    <mergeCell ref="B215:C215"/>
    <mergeCell ref="B88:C88"/>
    <mergeCell ref="B89:C89"/>
    <mergeCell ref="B232:C232"/>
    <mergeCell ref="B233:C233"/>
    <mergeCell ref="B178:C178"/>
    <mergeCell ref="B179:C179"/>
    <mergeCell ref="B196:C196"/>
    <mergeCell ref="B197:C197"/>
    <mergeCell ref="B214:C214"/>
    <mergeCell ref="B125:C125"/>
    <mergeCell ref="B142:C142"/>
    <mergeCell ref="B143:C143"/>
    <mergeCell ref="B160:C160"/>
    <mergeCell ref="B161:C161"/>
    <mergeCell ref="B70:C70"/>
    <mergeCell ref="B71:C71"/>
    <mergeCell ref="B106:C106"/>
    <mergeCell ref="B107:C107"/>
    <mergeCell ref="B124:C124"/>
    <mergeCell ref="T5:U5"/>
    <mergeCell ref="H5:J5"/>
    <mergeCell ref="K5:M5"/>
    <mergeCell ref="N5:P5"/>
    <mergeCell ref="Q5:S5"/>
    <mergeCell ref="B34:C34"/>
    <mergeCell ref="B35:C35"/>
    <mergeCell ref="B52:C52"/>
    <mergeCell ref="B53:C53"/>
    <mergeCell ref="B1:R1"/>
    <mergeCell ref="B2:R2"/>
    <mergeCell ref="B3:R3"/>
    <mergeCell ref="D5:E5"/>
    <mergeCell ref="F5:G5"/>
  </mergeCells>
  <pageMargins left="0.7" right="0.7" top="0.78740157499999996" bottom="0.78740157499999996" header="0.3" footer="0.3"/>
  <pageSetup paperSize="9" scale="56" orientation="landscape" r:id="rId1"/>
  <rowBreaks count="4" manualBreakCount="4">
    <brk id="67" max="16383" man="1"/>
    <brk id="121" max="16383" man="1"/>
    <brk id="175" max="16383" man="1"/>
    <brk id="229" max="16383" man="1"/>
  </rowBreaks>
  <ignoredErrors>
    <ignoredError sqref="E14 N14:O14 G14:I14 K14:L14 E17:H17 E21:H21 E30:G30"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0"/>
  <sheetViews>
    <sheetView showGridLines="0" workbookViewId="0">
      <pane ySplit="6" topLeftCell="A7" activePane="bottomLeft" state="frozen"/>
      <selection activeCell="B47" sqref="B47"/>
      <selection pane="bottomLeft" activeCell="H36" sqref="H36"/>
    </sheetView>
  </sheetViews>
  <sheetFormatPr baseColWidth="10" defaultRowHeight="13" x14ac:dyDescent="0.3"/>
  <cols>
    <col min="1" max="1" width="20.81640625" bestFit="1" customWidth="1"/>
    <col min="2" max="2" width="13.7265625" bestFit="1" customWidth="1"/>
    <col min="3" max="3" width="6.54296875" bestFit="1" customWidth="1"/>
    <col min="4" max="4" width="6.7265625" bestFit="1" customWidth="1"/>
    <col min="5" max="5" width="5" bestFit="1" customWidth="1"/>
    <col min="6" max="6" width="7.7265625" bestFit="1" customWidth="1"/>
    <col min="7" max="7" width="5" bestFit="1" customWidth="1"/>
    <col min="8" max="8" width="6.7265625" bestFit="1" customWidth="1"/>
    <col min="9" max="9" width="7.26953125" bestFit="1" customWidth="1"/>
    <col min="10" max="10" width="5" bestFit="1" customWidth="1"/>
    <col min="11" max="11" width="6.7265625" bestFit="1" customWidth="1"/>
    <col min="12" max="12" width="7.26953125" bestFit="1" customWidth="1"/>
    <col min="13" max="13" width="4.1796875" bestFit="1" customWidth="1"/>
    <col min="14" max="14" width="6.7265625" bestFit="1" customWidth="1"/>
    <col min="15" max="15" width="6.7265625" customWidth="1"/>
    <col min="16" max="16" width="4.1796875" bestFit="1" customWidth="1"/>
    <col min="17" max="17" width="6.7265625" bestFit="1" customWidth="1"/>
    <col min="18" max="18" width="7.26953125" bestFit="1" customWidth="1"/>
  </cols>
  <sheetData>
    <row r="1" spans="1:18" s="127" customFormat="1" ht="15.5" x14ac:dyDescent="0.35">
      <c r="A1" s="172" t="s">
        <v>92</v>
      </c>
      <c r="B1" s="173"/>
      <c r="C1" s="173"/>
      <c r="D1" s="173"/>
      <c r="E1" s="173"/>
      <c r="F1" s="173"/>
      <c r="G1" s="173"/>
      <c r="H1" s="173"/>
      <c r="I1" s="173"/>
      <c r="J1" s="173"/>
      <c r="K1" s="173"/>
      <c r="L1" s="173"/>
      <c r="M1" s="173"/>
      <c r="N1" s="173"/>
      <c r="O1" s="173"/>
      <c r="P1" s="173"/>
      <c r="Q1" s="173"/>
    </row>
    <row r="2" spans="1:18" s="127" customFormat="1" ht="15.5" x14ac:dyDescent="0.35">
      <c r="A2" s="172" t="s">
        <v>93</v>
      </c>
      <c r="B2" s="173"/>
      <c r="C2" s="173"/>
      <c r="D2" s="173"/>
      <c r="E2" s="173"/>
      <c r="F2" s="173"/>
      <c r="G2" s="173"/>
      <c r="H2" s="173"/>
      <c r="I2" s="173"/>
      <c r="J2" s="173"/>
      <c r="K2" s="173"/>
      <c r="L2" s="173"/>
      <c r="M2" s="173"/>
      <c r="N2" s="173"/>
      <c r="O2" s="173"/>
      <c r="P2" s="173"/>
      <c r="Q2" s="173"/>
    </row>
    <row r="3" spans="1:18" s="127" customFormat="1" ht="15.5" x14ac:dyDescent="0.35">
      <c r="A3" s="172" t="s">
        <v>94</v>
      </c>
      <c r="B3" s="173"/>
      <c r="C3" s="173"/>
      <c r="D3" s="173"/>
      <c r="E3" s="173"/>
      <c r="F3" s="173"/>
      <c r="G3" s="173"/>
      <c r="H3" s="173"/>
      <c r="I3" s="173"/>
      <c r="J3" s="173"/>
      <c r="K3" s="173"/>
      <c r="L3" s="173"/>
      <c r="M3" s="173"/>
      <c r="N3" s="173"/>
      <c r="O3" s="173"/>
      <c r="P3" s="173"/>
      <c r="Q3" s="173"/>
    </row>
    <row r="4" spans="1:18" x14ac:dyDescent="0.3">
      <c r="A4" s="3"/>
    </row>
    <row r="5" spans="1:18" x14ac:dyDescent="0.3">
      <c r="A5" s="5" t="s">
        <v>95</v>
      </c>
      <c r="B5" s="5" t="s">
        <v>96</v>
      </c>
      <c r="C5" s="163" t="s">
        <v>97</v>
      </c>
      <c r="D5" s="174"/>
      <c r="E5" s="163" t="s">
        <v>100</v>
      </c>
      <c r="F5" s="174"/>
      <c r="G5" s="163" t="s">
        <v>6</v>
      </c>
      <c r="H5" s="174"/>
      <c r="I5" s="174"/>
      <c r="J5" s="163" t="s">
        <v>7</v>
      </c>
      <c r="K5" s="174"/>
      <c r="L5" s="174"/>
      <c r="M5" s="163" t="s">
        <v>60</v>
      </c>
      <c r="N5" s="174"/>
      <c r="O5" s="174"/>
      <c r="P5" s="163" t="s">
        <v>81</v>
      </c>
      <c r="Q5" s="174"/>
      <c r="R5" s="174"/>
    </row>
    <row r="6" spans="1:18" x14ac:dyDescent="0.3">
      <c r="A6" s="5"/>
      <c r="B6" s="5"/>
      <c r="C6" s="6" t="s">
        <v>101</v>
      </c>
      <c r="D6" s="6" t="s">
        <v>99</v>
      </c>
      <c r="E6" s="6" t="s">
        <v>101</v>
      </c>
      <c r="F6" s="6" t="s">
        <v>99</v>
      </c>
      <c r="G6" s="6" t="s">
        <v>101</v>
      </c>
      <c r="H6" s="6" t="s">
        <v>99</v>
      </c>
      <c r="I6" s="12" t="s">
        <v>127</v>
      </c>
      <c r="J6" s="5" t="s">
        <v>101</v>
      </c>
      <c r="K6" s="5" t="s">
        <v>99</v>
      </c>
      <c r="L6" s="12" t="s">
        <v>127</v>
      </c>
      <c r="M6" s="5" t="s">
        <v>101</v>
      </c>
      <c r="N6" s="5" t="s">
        <v>99</v>
      </c>
      <c r="O6" s="12" t="s">
        <v>127</v>
      </c>
      <c r="P6" s="5" t="s">
        <v>101</v>
      </c>
      <c r="Q6" s="5" t="s">
        <v>99</v>
      </c>
      <c r="R6" s="12" t="s">
        <v>127</v>
      </c>
    </row>
    <row r="7" spans="1:18" x14ac:dyDescent="0.3">
      <c r="A7" s="3" t="s">
        <v>106</v>
      </c>
      <c r="B7" s="3">
        <v>729</v>
      </c>
      <c r="C7" s="3">
        <v>301</v>
      </c>
      <c r="D7" s="4">
        <f>C7/B7</f>
        <v>0.41289437585733885</v>
      </c>
      <c r="E7" s="3">
        <v>296</v>
      </c>
      <c r="F7" s="4">
        <f>E7/C7</f>
        <v>0.98338870431893688</v>
      </c>
      <c r="G7" s="3">
        <v>137</v>
      </c>
      <c r="H7" s="4">
        <f>G7/E7</f>
        <v>0.46283783783783783</v>
      </c>
      <c r="I7" s="4">
        <f>H7-'2004'!H7</f>
        <v>-9.3358127580029593E-2</v>
      </c>
      <c r="J7" s="3">
        <v>79</v>
      </c>
      <c r="K7" s="4">
        <f>J7/E7</f>
        <v>0.26689189189189189</v>
      </c>
      <c r="L7" s="4">
        <f>K7-'2004'!K7</f>
        <v>3.3462497079211784E-2</v>
      </c>
      <c r="M7" s="3">
        <v>64</v>
      </c>
      <c r="N7" s="4">
        <f>M7/E7</f>
        <v>0.21621621621621623</v>
      </c>
      <c r="O7" s="4">
        <f>N7-'2004'!N7</f>
        <v>7.5005841576446769E-2</v>
      </c>
      <c r="P7" s="3">
        <v>16</v>
      </c>
      <c r="Q7" s="4">
        <f>P7/E7</f>
        <v>5.4054054054054057E-2</v>
      </c>
      <c r="R7" s="4">
        <f>Q7-'2004'!Q7</f>
        <v>-1.5110211075628946E-2</v>
      </c>
    </row>
    <row r="8" spans="1:18" x14ac:dyDescent="0.3">
      <c r="A8" s="3" t="s">
        <v>107</v>
      </c>
      <c r="B8" s="3">
        <v>829</v>
      </c>
      <c r="C8" s="3">
        <v>346</v>
      </c>
      <c r="D8" s="4">
        <f t="shared" ref="D8:D30" si="0">C8/B8</f>
        <v>0.41737032569360677</v>
      </c>
      <c r="E8" s="3">
        <v>330</v>
      </c>
      <c r="F8" s="4">
        <f t="shared" ref="F8:F30" si="1">E8/C8</f>
        <v>0.95375722543352603</v>
      </c>
      <c r="G8" s="3">
        <v>170</v>
      </c>
      <c r="H8" s="4">
        <f t="shared" ref="H8:H30" si="2">G8/E8</f>
        <v>0.51515151515151514</v>
      </c>
      <c r="I8" s="4">
        <f>H8-'2004'!H8</f>
        <v>-0.10519587938942776</v>
      </c>
      <c r="J8" s="3">
        <v>78</v>
      </c>
      <c r="K8" s="4">
        <f t="shared" ref="K8:K30" si="3">J8/E8</f>
        <v>0.23636363636363636</v>
      </c>
      <c r="L8" s="4">
        <f>K8-'2004'!K8</f>
        <v>-1.9219490187232152E-2</v>
      </c>
      <c r="M8" s="3">
        <v>50</v>
      </c>
      <c r="N8" s="4">
        <f t="shared" ref="N8:N30" si="4">M8/E8</f>
        <v>0.15151515151515152</v>
      </c>
      <c r="O8" s="4">
        <f>N8-'2004'!N8</f>
        <v>5.970373712309196E-2</v>
      </c>
      <c r="P8" s="3">
        <v>32</v>
      </c>
      <c r="Q8" s="4">
        <f t="shared" ref="Q8:Q30" si="5">P8/E8</f>
        <v>9.696969696969697E-2</v>
      </c>
      <c r="R8" s="4">
        <f>Q8-'2004'!Q8</f>
        <v>6.4711632453567938E-2</v>
      </c>
    </row>
    <row r="9" spans="1:18" x14ac:dyDescent="0.3">
      <c r="A9" s="3" t="s">
        <v>108</v>
      </c>
      <c r="B9" s="3">
        <v>821</v>
      </c>
      <c r="C9" s="3">
        <v>458</v>
      </c>
      <c r="D9" s="4">
        <f t="shared" si="0"/>
        <v>0.55785627283800243</v>
      </c>
      <c r="E9" s="3">
        <v>452</v>
      </c>
      <c r="F9" s="4">
        <f t="shared" si="1"/>
        <v>0.98689956331877726</v>
      </c>
      <c r="G9" s="3">
        <v>197</v>
      </c>
      <c r="H9" s="4">
        <f t="shared" si="2"/>
        <v>0.43584070796460178</v>
      </c>
      <c r="I9" s="4">
        <f>H9-'2004'!H9</f>
        <v>-6.8545256947678934E-2</v>
      </c>
      <c r="J9" s="3">
        <v>72</v>
      </c>
      <c r="K9" s="4">
        <f t="shared" si="3"/>
        <v>0.15929203539823009</v>
      </c>
      <c r="L9" s="4">
        <f>K9-'2004'!K9</f>
        <v>-7.9743052321068153E-2</v>
      </c>
      <c r="M9" s="3">
        <v>112</v>
      </c>
      <c r="N9" s="4">
        <f t="shared" si="4"/>
        <v>0.24778761061946902</v>
      </c>
      <c r="O9" s="4">
        <f>N9-'2004'!N9</f>
        <v>6.577006675981989E-2</v>
      </c>
      <c r="P9" s="3">
        <v>71</v>
      </c>
      <c r="Q9" s="4">
        <f t="shared" si="5"/>
        <v>0.15707964601769911</v>
      </c>
      <c r="R9" s="4">
        <f>Q9-'2004'!Q9</f>
        <v>8.0325260052786826E-2</v>
      </c>
    </row>
    <row r="10" spans="1:18" x14ac:dyDescent="0.3">
      <c r="A10" s="3" t="s">
        <v>109</v>
      </c>
      <c r="B10" s="3">
        <v>850</v>
      </c>
      <c r="C10" s="3">
        <v>516</v>
      </c>
      <c r="D10" s="4">
        <f t="shared" si="0"/>
        <v>0.60705882352941176</v>
      </c>
      <c r="E10" s="3">
        <v>504</v>
      </c>
      <c r="F10" s="4">
        <f t="shared" si="1"/>
        <v>0.97674418604651159</v>
      </c>
      <c r="G10" s="3">
        <v>213</v>
      </c>
      <c r="H10" s="4">
        <f t="shared" si="2"/>
        <v>0.42261904761904762</v>
      </c>
      <c r="I10" s="4">
        <f>H10-'2004'!H10</f>
        <v>-6.1251920122887882E-2</v>
      </c>
      <c r="J10" s="3">
        <v>162</v>
      </c>
      <c r="K10" s="4">
        <f t="shared" si="3"/>
        <v>0.32142857142857145</v>
      </c>
      <c r="L10" s="4">
        <f>K10-'2004'!K10</f>
        <v>0.10321225264299269</v>
      </c>
      <c r="M10" s="3">
        <v>76</v>
      </c>
      <c r="N10" s="4">
        <f t="shared" si="4"/>
        <v>0.15079365079365079</v>
      </c>
      <c r="O10" s="4">
        <f>N10-'2004'!N10</f>
        <v>-2.9472003855305573E-2</v>
      </c>
      <c r="P10" s="3">
        <v>53</v>
      </c>
      <c r="Q10" s="4">
        <f t="shared" si="5"/>
        <v>0.10515873015873016</v>
      </c>
      <c r="R10" s="4">
        <f>Q10-'2004'!Q10</f>
        <v>-1.4385861871630365E-2</v>
      </c>
    </row>
    <row r="11" spans="1:18" x14ac:dyDescent="0.3">
      <c r="A11" s="3" t="s">
        <v>110</v>
      </c>
      <c r="B11" s="3">
        <v>566</v>
      </c>
      <c r="C11" s="3">
        <v>266</v>
      </c>
      <c r="D11" s="4">
        <f t="shared" si="0"/>
        <v>0.46996466431095407</v>
      </c>
      <c r="E11" s="3">
        <v>260</v>
      </c>
      <c r="F11" s="4">
        <f t="shared" si="1"/>
        <v>0.97744360902255634</v>
      </c>
      <c r="G11" s="3">
        <v>90</v>
      </c>
      <c r="H11" s="4">
        <f t="shared" si="2"/>
        <v>0.34615384615384615</v>
      </c>
      <c r="I11" s="4">
        <f>H11-'2004'!H11</f>
        <v>-0.1466519092418373</v>
      </c>
      <c r="J11" s="3">
        <v>118</v>
      </c>
      <c r="K11" s="4">
        <f t="shared" si="3"/>
        <v>0.45384615384615384</v>
      </c>
      <c r="L11" s="4">
        <f>K11-'2004'!K11</f>
        <v>0.10492529053680133</v>
      </c>
      <c r="M11" s="3">
        <v>35</v>
      </c>
      <c r="N11" s="4">
        <f t="shared" si="4"/>
        <v>0.13461538461538461</v>
      </c>
      <c r="O11" s="4">
        <f>N11-'2004'!N11</f>
        <v>1.591034864416159E-2</v>
      </c>
      <c r="P11" s="3">
        <v>17</v>
      </c>
      <c r="Q11" s="4">
        <f t="shared" si="5"/>
        <v>6.5384615384615388E-2</v>
      </c>
      <c r="R11" s="4">
        <f>Q11-'2004'!Q11</f>
        <v>2.2219147758716105E-2</v>
      </c>
    </row>
    <row r="12" spans="1:18" x14ac:dyDescent="0.3">
      <c r="A12" s="3" t="s">
        <v>111</v>
      </c>
      <c r="B12" s="3">
        <v>717</v>
      </c>
      <c r="C12" s="3">
        <v>288</v>
      </c>
      <c r="D12" s="4">
        <f t="shared" si="0"/>
        <v>0.40167364016736401</v>
      </c>
      <c r="E12" s="3">
        <v>285</v>
      </c>
      <c r="F12" s="4">
        <f t="shared" si="1"/>
        <v>0.98958333333333337</v>
      </c>
      <c r="G12" s="3">
        <v>134</v>
      </c>
      <c r="H12" s="4">
        <f t="shared" si="2"/>
        <v>0.47017543859649125</v>
      </c>
      <c r="I12" s="4">
        <f>H12-'2004'!H12</f>
        <v>-8.4784346926296994E-2</v>
      </c>
      <c r="J12" s="3">
        <v>63</v>
      </c>
      <c r="K12" s="4">
        <f t="shared" si="3"/>
        <v>0.22105263157894736</v>
      </c>
      <c r="L12" s="4">
        <f>K12-'2004'!K12</f>
        <v>4.410893184704387E-2</v>
      </c>
      <c r="M12" s="3">
        <v>61</v>
      </c>
      <c r="N12" s="4">
        <f t="shared" si="4"/>
        <v>0.21403508771929824</v>
      </c>
      <c r="O12" s="4">
        <f>N12-'2004'!N12</f>
        <v>1.2962701660317016E-2</v>
      </c>
      <c r="P12" s="3">
        <v>27</v>
      </c>
      <c r="Q12" s="4">
        <f t="shared" si="5"/>
        <v>9.4736842105263161E-2</v>
      </c>
      <c r="R12" s="4">
        <f>Q12-'2004'!Q12</f>
        <v>2.771271341893608E-2</v>
      </c>
    </row>
    <row r="13" spans="1:18" x14ac:dyDescent="0.3">
      <c r="A13" s="3" t="s">
        <v>112</v>
      </c>
      <c r="B13" s="3">
        <v>877</v>
      </c>
      <c r="C13" s="3">
        <v>425</v>
      </c>
      <c r="D13" s="4">
        <f t="shared" si="0"/>
        <v>0.48460661345496009</v>
      </c>
      <c r="E13" s="3">
        <v>402</v>
      </c>
      <c r="F13" s="4">
        <f t="shared" si="1"/>
        <v>0.94588235294117651</v>
      </c>
      <c r="G13" s="3">
        <v>195</v>
      </c>
      <c r="H13" s="4">
        <f t="shared" si="2"/>
        <v>0.48507462686567165</v>
      </c>
      <c r="I13" s="4">
        <f>H13-'2004'!H13</f>
        <v>-9.8951920478092537E-3</v>
      </c>
      <c r="J13" s="3">
        <v>116</v>
      </c>
      <c r="K13" s="4">
        <f t="shared" si="3"/>
        <v>0.28855721393034828</v>
      </c>
      <c r="L13" s="4">
        <f>K13-'2004'!K13</f>
        <v>-3.3374375606875062E-2</v>
      </c>
      <c r="M13" s="3">
        <v>66</v>
      </c>
      <c r="N13" s="4">
        <f t="shared" si="4"/>
        <v>0.16417910447761194</v>
      </c>
      <c r="O13" s="4">
        <f>N13-'2004'!N13</f>
        <v>2.5346106489684384E-2</v>
      </c>
      <c r="P13" s="3">
        <v>25</v>
      </c>
      <c r="Q13" s="4">
        <f t="shared" si="5"/>
        <v>6.2189054726368161E-2</v>
      </c>
      <c r="R13" s="4">
        <f>Q13-'2004'!Q13</f>
        <v>1.7923461164999953E-2</v>
      </c>
    </row>
    <row r="14" spans="1:18" s="1" customFormat="1" x14ac:dyDescent="0.3">
      <c r="A14" s="8" t="s">
        <v>83</v>
      </c>
      <c r="B14" s="8">
        <f>SUM(B7:B13)</f>
        <v>5389</v>
      </c>
      <c r="C14" s="8">
        <f>SUM(C7:C13)</f>
        <v>2600</v>
      </c>
      <c r="D14" s="9">
        <f t="shared" si="0"/>
        <v>0.48246427908702916</v>
      </c>
      <c r="E14" s="8">
        <f>SUM(E7:E13)</f>
        <v>2529</v>
      </c>
      <c r="F14" s="9">
        <f t="shared" si="1"/>
        <v>0.97269230769230774</v>
      </c>
      <c r="G14" s="8">
        <f>SUM(G7:G13)</f>
        <v>1136</v>
      </c>
      <c r="H14" s="9">
        <f t="shared" si="2"/>
        <v>0.44918940292605775</v>
      </c>
      <c r="I14" s="9">
        <f>H14-'2004'!H14</f>
        <v>-7.7710978885813187E-2</v>
      </c>
      <c r="J14" s="8">
        <f>SUM(J7:J13)</f>
        <v>688</v>
      </c>
      <c r="K14" s="9">
        <f t="shared" si="3"/>
        <v>0.27204428627916172</v>
      </c>
      <c r="L14" s="9">
        <f>K14-'2004'!K14</f>
        <v>1.8312942995579617E-2</v>
      </c>
      <c r="M14" s="8">
        <f>SUM(M7:M13)</f>
        <v>464</v>
      </c>
      <c r="N14" s="9">
        <f t="shared" si="4"/>
        <v>0.18347172795571373</v>
      </c>
      <c r="O14" s="9">
        <f>N14-'2004'!N14</f>
        <v>3.0399877903648481E-2</v>
      </c>
      <c r="P14" s="8">
        <f>SUM(P7:P13)</f>
        <v>241</v>
      </c>
      <c r="Q14" s="9">
        <f t="shared" si="5"/>
        <v>9.5294582839066819E-2</v>
      </c>
      <c r="R14" s="9">
        <f>Q14-'2004'!Q14</f>
        <v>2.7956852884190045E-2</v>
      </c>
    </row>
    <row r="15" spans="1:18" x14ac:dyDescent="0.3">
      <c r="A15" s="3" t="s">
        <v>102</v>
      </c>
      <c r="B15" s="3">
        <v>615</v>
      </c>
      <c r="C15" s="3">
        <v>385</v>
      </c>
      <c r="D15" s="4">
        <f t="shared" si="0"/>
        <v>0.62601626016260159</v>
      </c>
      <c r="E15" s="3">
        <v>376</v>
      </c>
      <c r="F15" s="4">
        <f t="shared" si="1"/>
        <v>0.97662337662337662</v>
      </c>
      <c r="G15" s="3">
        <v>205</v>
      </c>
      <c r="H15" s="4">
        <f t="shared" si="2"/>
        <v>0.54521276595744683</v>
      </c>
      <c r="I15" s="4">
        <f>H15-'2004'!H15</f>
        <v>-3.0887234042553113E-2</v>
      </c>
      <c r="J15" s="3">
        <v>107</v>
      </c>
      <c r="K15" s="4">
        <f t="shared" si="3"/>
        <v>0.28457446808510639</v>
      </c>
      <c r="L15" s="4">
        <f>K15-'2004'!K15</f>
        <v>-7.662553191489363E-2</v>
      </c>
      <c r="M15" s="3">
        <v>22</v>
      </c>
      <c r="N15" s="4">
        <f t="shared" si="4"/>
        <v>5.8510638297872342E-2</v>
      </c>
      <c r="O15" s="4">
        <f>N15-'2004'!N15</f>
        <v>2.5710638297872339E-2</v>
      </c>
      <c r="P15" s="3">
        <v>42</v>
      </c>
      <c r="Q15" s="4">
        <f t="shared" si="5"/>
        <v>0.11170212765957446</v>
      </c>
      <c r="R15" s="4">
        <f>Q15-'2004'!Q15</f>
        <v>8.1802127659574467E-2</v>
      </c>
    </row>
    <row r="16" spans="1:18" x14ac:dyDescent="0.3">
      <c r="A16" s="3" t="s">
        <v>129</v>
      </c>
      <c r="B16" s="3">
        <v>400</v>
      </c>
      <c r="C16" s="3">
        <f>B16*D16</f>
        <v>246</v>
      </c>
      <c r="D16" s="4">
        <v>0.61499999999999999</v>
      </c>
      <c r="E16" s="13">
        <f>C16*F16</f>
        <v>236.99639999999999</v>
      </c>
      <c r="F16" s="4">
        <v>0.96340000000000003</v>
      </c>
      <c r="G16" s="13">
        <f>E16*H16</f>
        <v>138.00300372000001</v>
      </c>
      <c r="H16" s="4">
        <v>0.58230000000000004</v>
      </c>
      <c r="I16" s="4">
        <f>H16-'2004'!H16</f>
        <v>-4.159999999999997E-2</v>
      </c>
      <c r="J16" s="13">
        <f>E16*K16</f>
        <v>63.989028000000005</v>
      </c>
      <c r="K16" s="4">
        <v>0.27</v>
      </c>
      <c r="L16" s="4">
        <f>K16-'2004'!K16</f>
        <v>2.2200000000000025E-2</v>
      </c>
      <c r="M16" s="13">
        <f>E16*N16</f>
        <v>19.007111279999997</v>
      </c>
      <c r="N16" s="4">
        <v>8.0199999999999994E-2</v>
      </c>
      <c r="O16" s="4">
        <f>N16-'2004'!N16</f>
        <v>3.0599999999999995E-2</v>
      </c>
      <c r="P16" s="13">
        <f>E16*Q16</f>
        <v>15.997257000000001</v>
      </c>
      <c r="Q16" s="4">
        <v>6.7500000000000004E-2</v>
      </c>
      <c r="R16" s="4">
        <f>Q16-'2004'!Q16</f>
        <v>-1.1200000000000002E-2</v>
      </c>
    </row>
    <row r="17" spans="1:18" s="1" customFormat="1" x14ac:dyDescent="0.3">
      <c r="A17" s="8" t="s">
        <v>10</v>
      </c>
      <c r="B17" s="8">
        <f>SUM(B15:B16)</f>
        <v>1015</v>
      </c>
      <c r="C17" s="8">
        <f>SUM(C15:C16)</f>
        <v>631</v>
      </c>
      <c r="D17" s="9">
        <f t="shared" si="0"/>
        <v>0.62167487684729061</v>
      </c>
      <c r="E17" s="14">
        <f>SUM(E15:E16)</f>
        <v>612.99639999999999</v>
      </c>
      <c r="F17" s="9">
        <f t="shared" si="1"/>
        <v>0.97146814580031693</v>
      </c>
      <c r="G17" s="14">
        <f>SUM(G15:G16)</f>
        <v>343.00300372000004</v>
      </c>
      <c r="H17" s="9">
        <f t="shared" si="2"/>
        <v>0.55955141615839843</v>
      </c>
      <c r="I17" s="9">
        <f>H17-'2004'!H17</f>
        <v>-4.0731658003964277E-2</v>
      </c>
      <c r="J17" s="14">
        <f>SUM(J15:J16)</f>
        <v>170.98902800000002</v>
      </c>
      <c r="K17" s="9">
        <f t="shared" si="3"/>
        <v>0.27893969360994619</v>
      </c>
      <c r="L17" s="9">
        <f>K17-'2004'!K17</f>
        <v>-2.4888745511143284E-2</v>
      </c>
      <c r="M17" s="14">
        <f>SUM(M15:M16)</f>
        <v>41.007111279999997</v>
      </c>
      <c r="N17" s="9">
        <f t="shared" si="4"/>
        <v>6.6896169830687413E-2</v>
      </c>
      <c r="O17" s="9">
        <f>N17-'2004'!N17</f>
        <v>2.5596679330108063E-2</v>
      </c>
      <c r="P17" s="14">
        <f>SUM(P15:P16)</f>
        <v>57.997257000000005</v>
      </c>
      <c r="Q17" s="9">
        <f t="shared" si="5"/>
        <v>9.4612720400968103E-2</v>
      </c>
      <c r="R17" s="9">
        <f>Q17-'2004'!Q17</f>
        <v>4.0023724184999526E-2</v>
      </c>
    </row>
    <row r="18" spans="1:18" x14ac:dyDescent="0.3">
      <c r="A18" s="3" t="s">
        <v>11</v>
      </c>
      <c r="B18" s="3">
        <v>253</v>
      </c>
      <c r="C18" s="3">
        <v>503</v>
      </c>
      <c r="D18" s="4">
        <v>0.65610000000000002</v>
      </c>
      <c r="E18" s="13">
        <f>C18*F18</f>
        <v>499.98199999999997</v>
      </c>
      <c r="F18" s="4">
        <v>0.99399999999999999</v>
      </c>
      <c r="G18" s="13">
        <f>H18*E18</f>
        <v>172.74378099999998</v>
      </c>
      <c r="H18" s="4">
        <v>0.34549999999999997</v>
      </c>
      <c r="I18" s="4">
        <f>H18-'2004'!H18</f>
        <v>8.968604651162787E-2</v>
      </c>
      <c r="J18" s="13">
        <f>K18*E18</f>
        <v>281.78985519999998</v>
      </c>
      <c r="K18" s="4">
        <v>0.56359999999999999</v>
      </c>
      <c r="L18" s="4">
        <f>K18-'2004'!K18</f>
        <v>-0.11081860465116278</v>
      </c>
      <c r="M18" s="13">
        <f>N18*E18</f>
        <v>24.249126999999998</v>
      </c>
      <c r="N18" s="4">
        <v>4.8500000000000001E-2</v>
      </c>
      <c r="O18" s="4">
        <f>N18-'2004'!N18</f>
        <v>-3.8255813953488385E-3</v>
      </c>
      <c r="P18" s="13">
        <f>Q18*E18</f>
        <v>21.199236799999998</v>
      </c>
      <c r="Q18" s="4">
        <v>4.24E-2</v>
      </c>
      <c r="R18" s="4">
        <f>Q18-'2004'!Q18</f>
        <v>2.4958139534883721E-2</v>
      </c>
    </row>
    <row r="19" spans="1:18" x14ac:dyDescent="0.3">
      <c r="A19" s="3" t="s">
        <v>103</v>
      </c>
      <c r="B19" s="3">
        <v>785</v>
      </c>
      <c r="C19" s="3">
        <v>503</v>
      </c>
      <c r="D19" s="4">
        <f t="shared" si="0"/>
        <v>0.64076433121019105</v>
      </c>
      <c r="E19" s="13">
        <v>477</v>
      </c>
      <c r="F19" s="4">
        <f t="shared" si="1"/>
        <v>0.94831013916500995</v>
      </c>
      <c r="G19" s="13">
        <v>230</v>
      </c>
      <c r="H19" s="4">
        <f t="shared" si="2"/>
        <v>0.48218029350104824</v>
      </c>
      <c r="I19" s="4">
        <f>H19-'2004'!H19</f>
        <v>-5.6019706498951771E-2</v>
      </c>
      <c r="J19" s="13">
        <v>202</v>
      </c>
      <c r="K19" s="4">
        <f t="shared" si="3"/>
        <v>0.42348008385744235</v>
      </c>
      <c r="L19" s="4">
        <f>K19-'2004'!K19</f>
        <v>4.3480083857442342E-2</v>
      </c>
      <c r="M19" s="13">
        <v>31</v>
      </c>
      <c r="N19" s="4">
        <f t="shared" si="4"/>
        <v>6.4989517819706494E-2</v>
      </c>
      <c r="O19" s="4">
        <f>N19-'2004'!N19</f>
        <v>2.8589517819706492E-2</v>
      </c>
      <c r="P19" s="13">
        <v>14</v>
      </c>
      <c r="Q19" s="4">
        <f t="shared" si="5"/>
        <v>2.9350104821802937E-2</v>
      </c>
      <c r="R19" s="4">
        <f>Q19-'2004'!Q19</f>
        <v>-1.6149895178197062E-2</v>
      </c>
    </row>
    <row r="20" spans="1:18" x14ac:dyDescent="0.3">
      <c r="A20" s="3" t="s">
        <v>104</v>
      </c>
      <c r="B20" s="3">
        <v>809</v>
      </c>
      <c r="C20" s="3">
        <v>529</v>
      </c>
      <c r="D20" s="4">
        <f t="shared" si="0"/>
        <v>0.65389369592088997</v>
      </c>
      <c r="E20" s="13">
        <v>500</v>
      </c>
      <c r="F20" s="4">
        <f t="shared" si="1"/>
        <v>0.94517958412098302</v>
      </c>
      <c r="G20" s="13">
        <v>335</v>
      </c>
      <c r="H20" s="4">
        <f t="shared" si="2"/>
        <v>0.67</v>
      </c>
      <c r="I20" s="4">
        <f>H20-'2004'!H20</f>
        <v>1.5600000000000058E-2</v>
      </c>
      <c r="J20" s="13">
        <v>105</v>
      </c>
      <c r="K20" s="4">
        <f t="shared" si="3"/>
        <v>0.21</v>
      </c>
      <c r="L20" s="4">
        <f>K20-'2004'!K20</f>
        <v>-7.5000000000000067E-3</v>
      </c>
      <c r="M20" s="13">
        <v>46</v>
      </c>
      <c r="N20" s="4">
        <f t="shared" si="4"/>
        <v>9.1999999999999998E-2</v>
      </c>
      <c r="O20" s="4">
        <f>N20-'2004'!N20</f>
        <v>4.1099999999999998E-2</v>
      </c>
      <c r="P20" s="13">
        <v>14</v>
      </c>
      <c r="Q20" s="4">
        <f t="shared" si="5"/>
        <v>2.8000000000000001E-2</v>
      </c>
      <c r="R20" s="4">
        <f>Q20-'2004'!Q20</f>
        <v>-4.9199999999999994E-2</v>
      </c>
    </row>
    <row r="21" spans="1:18" s="1" customFormat="1" x14ac:dyDescent="0.3">
      <c r="A21" s="8" t="s">
        <v>12</v>
      </c>
      <c r="B21" s="8">
        <f>B19+B20</f>
        <v>1594</v>
      </c>
      <c r="C21" s="8">
        <f>C19+C20</f>
        <v>1032</v>
      </c>
      <c r="D21" s="9">
        <f t="shared" si="0"/>
        <v>0.64742785445420326</v>
      </c>
      <c r="E21" s="14">
        <f>E19+E20</f>
        <v>977</v>
      </c>
      <c r="F21" s="9">
        <f t="shared" si="1"/>
        <v>0.94670542635658916</v>
      </c>
      <c r="G21" s="14">
        <f>G19+G20</f>
        <v>565</v>
      </c>
      <c r="H21" s="9">
        <f t="shared" si="2"/>
        <v>0.57830092118730814</v>
      </c>
      <c r="I21" s="9">
        <f>H21-'2004'!H21</f>
        <v>-1.9035971331856749E-2</v>
      </c>
      <c r="J21" s="14">
        <f>J19+J20</f>
        <v>307</v>
      </c>
      <c r="K21" s="9">
        <f t="shared" si="3"/>
        <v>0.31422722620266119</v>
      </c>
      <c r="L21" s="9">
        <f>K21-'2004'!K21</f>
        <v>1.6927269527654942E-2</v>
      </c>
      <c r="M21" s="14">
        <f>M19+M20</f>
        <v>77</v>
      </c>
      <c r="N21" s="9">
        <f t="shared" si="4"/>
        <v>7.8812691914022515E-2</v>
      </c>
      <c r="O21" s="9">
        <f>N21-'2004'!N21</f>
        <v>3.5033303432715372E-2</v>
      </c>
      <c r="P21" s="14">
        <f>P19+P20</f>
        <v>28</v>
      </c>
      <c r="Q21" s="9">
        <f t="shared" si="5"/>
        <v>2.8659160696008188E-2</v>
      </c>
      <c r="R21" s="9">
        <f>Q21-'2004'!Q21</f>
        <v>-3.2973709294159825E-2</v>
      </c>
    </row>
    <row r="22" spans="1:18" s="2" customFormat="1" x14ac:dyDescent="0.3">
      <c r="A22" s="3" t="s">
        <v>13</v>
      </c>
      <c r="B22" s="3">
        <v>324</v>
      </c>
      <c r="C22" s="3">
        <f>B22*D22</f>
        <v>231.012</v>
      </c>
      <c r="D22" s="4">
        <v>0.71299999999999997</v>
      </c>
      <c r="E22" s="13">
        <f>C22*F22</f>
        <v>229.00219559999999</v>
      </c>
      <c r="F22" s="4">
        <v>0.99129999999999996</v>
      </c>
      <c r="G22" s="13">
        <f>H22*E22</f>
        <v>88.990253210159992</v>
      </c>
      <c r="H22" s="4">
        <v>0.3886</v>
      </c>
      <c r="I22" s="4">
        <f>H22-'2004'!H22</f>
        <v>-0.13469999999999999</v>
      </c>
      <c r="J22" s="13">
        <f>K22*E22</f>
        <v>97.990039497239991</v>
      </c>
      <c r="K22" s="4">
        <v>0.4279</v>
      </c>
      <c r="L22" s="4">
        <f>K22-'2004'!K22</f>
        <v>9.4600000000000017E-2</v>
      </c>
      <c r="M22" s="13">
        <f>N22*E22</f>
        <v>13.007324710080001</v>
      </c>
      <c r="N22" s="4">
        <v>5.6800000000000003E-2</v>
      </c>
      <c r="O22" s="4">
        <f>N22-'2004'!N22</f>
        <v>-1.6799999999999995E-2</v>
      </c>
      <c r="P22" s="13">
        <f>Q22*E22</f>
        <v>28.991677962959997</v>
      </c>
      <c r="Q22" s="4">
        <v>0.12659999999999999</v>
      </c>
      <c r="R22" s="4">
        <f>Q22-'2004'!Q22</f>
        <v>5.6799999999999989E-2</v>
      </c>
    </row>
    <row r="23" spans="1:18" s="2" customFormat="1" x14ac:dyDescent="0.3">
      <c r="A23" s="3" t="s">
        <v>17</v>
      </c>
      <c r="B23" s="3">
        <v>135</v>
      </c>
      <c r="C23" s="3">
        <f>B23*D23</f>
        <v>107.00099999999999</v>
      </c>
      <c r="D23" s="4">
        <v>0.79259999999999997</v>
      </c>
      <c r="E23" s="13">
        <f>C23*F23</f>
        <v>105.00008129999999</v>
      </c>
      <c r="F23" s="4">
        <v>0.98129999999999995</v>
      </c>
      <c r="G23" s="13">
        <f>H23*E23</f>
        <v>76.996559617289989</v>
      </c>
      <c r="H23" s="4">
        <v>0.73329999999999995</v>
      </c>
      <c r="I23" s="4">
        <f>H23-'2004'!H23</f>
        <v>-0.10930000000000006</v>
      </c>
      <c r="J23" s="13">
        <f>K23*E23</f>
        <v>9.9960077397599996</v>
      </c>
      <c r="K23" s="4">
        <v>9.5200000000000007E-2</v>
      </c>
      <c r="L23" s="4">
        <f>K23-'2004'!K23</f>
        <v>2.1100000000000008E-2</v>
      </c>
      <c r="M23" s="13">
        <f>N23*E23</f>
        <v>12.999010064939998</v>
      </c>
      <c r="N23" s="4">
        <v>0.12379999999999999</v>
      </c>
      <c r="O23" s="4">
        <f>N23-'2004'!N23</f>
        <v>7.7499999999999986E-2</v>
      </c>
      <c r="P23" s="13">
        <f>Q23*E23</f>
        <v>4.9980038698799998</v>
      </c>
      <c r="Q23" s="4">
        <v>4.7600000000000003E-2</v>
      </c>
      <c r="R23" s="4">
        <f>Q23-'2004'!Q23</f>
        <v>1.0599999999999998E-2</v>
      </c>
    </row>
    <row r="24" spans="1:18" s="2" customFormat="1" x14ac:dyDescent="0.3">
      <c r="A24" s="3" t="s">
        <v>18</v>
      </c>
      <c r="B24" s="3">
        <v>205</v>
      </c>
      <c r="C24" s="3">
        <f>B24*D24</f>
        <v>160.0025</v>
      </c>
      <c r="D24" s="4">
        <v>0.78049999999999997</v>
      </c>
      <c r="E24" s="13">
        <f>C24*F24</f>
        <v>160.0025</v>
      </c>
      <c r="F24" s="4">
        <v>1</v>
      </c>
      <c r="G24" s="13">
        <f>H24*E24</f>
        <v>116.99382799999999</v>
      </c>
      <c r="H24" s="4">
        <v>0.73119999999999996</v>
      </c>
      <c r="I24" s="4">
        <f>H24-'2004'!H24</f>
        <v>-4.0000000000000036E-2</v>
      </c>
      <c r="J24" s="13">
        <f>K24*E24</f>
        <v>15.008234499999999</v>
      </c>
      <c r="K24" s="4">
        <v>9.3799999999999994E-2</v>
      </c>
      <c r="L24" s="4">
        <f>K24-'2004'!K24</f>
        <v>-6.9599999999999995E-2</v>
      </c>
      <c r="M24" s="13">
        <f>N24*E24</f>
        <v>23.008359500000001</v>
      </c>
      <c r="N24" s="4">
        <v>0.14380000000000001</v>
      </c>
      <c r="O24" s="4">
        <f>N24-'2004'!N24</f>
        <v>7.8400000000000011E-2</v>
      </c>
      <c r="P24" s="13">
        <f>Q24*E24</f>
        <v>4.9920779999999993</v>
      </c>
      <c r="Q24" s="4">
        <v>3.1199999999999999E-2</v>
      </c>
      <c r="R24" s="4">
        <f>Q24-'2004'!Q24</f>
        <v>3.1199999999999999E-2</v>
      </c>
    </row>
    <row r="25" spans="1:18" s="2" customFormat="1" x14ac:dyDescent="0.3">
      <c r="A25" s="3" t="s">
        <v>14</v>
      </c>
      <c r="B25" s="3">
        <v>444</v>
      </c>
      <c r="C25" s="3">
        <f>B25*D25</f>
        <v>290.02080000000001</v>
      </c>
      <c r="D25" s="4">
        <v>0.6532</v>
      </c>
      <c r="E25" s="13">
        <f>C25*F25</f>
        <v>278.01393888000001</v>
      </c>
      <c r="F25" s="4">
        <v>0.95860000000000001</v>
      </c>
      <c r="G25" s="13">
        <f>H25*E25</f>
        <v>219.01938104966399</v>
      </c>
      <c r="H25" s="4">
        <v>0.78779999999999994</v>
      </c>
      <c r="I25" s="4">
        <f>H25-'2004'!H25</f>
        <v>-3.1600000000000072E-2</v>
      </c>
      <c r="J25" s="13">
        <f>K25*E25</f>
        <v>22.991752745376001</v>
      </c>
      <c r="K25" s="4">
        <v>8.2699999999999996E-2</v>
      </c>
      <c r="L25" s="4">
        <f>K25-'2004'!K25</f>
        <v>-4.400000000000015E-3</v>
      </c>
      <c r="M25" s="13">
        <f>N25*E25</f>
        <v>16.013602879488001</v>
      </c>
      <c r="N25" s="4">
        <v>5.7599999999999998E-2</v>
      </c>
      <c r="O25" s="4">
        <f>N25-'2004'!N25</f>
        <v>1.89E-2</v>
      </c>
      <c r="P25" s="13">
        <f>Q25*E25</f>
        <v>19.989202205472001</v>
      </c>
      <c r="Q25" s="4">
        <v>7.1900000000000006E-2</v>
      </c>
      <c r="R25" s="4">
        <f>Q25-'2004'!Q25</f>
        <v>1.7100000000000004E-2</v>
      </c>
    </row>
    <row r="26" spans="1:18" s="2" customFormat="1" x14ac:dyDescent="0.3">
      <c r="A26" s="3" t="s">
        <v>16</v>
      </c>
      <c r="B26" s="3">
        <v>239</v>
      </c>
      <c r="C26" s="3">
        <f>B26*D26</f>
        <v>167.9931</v>
      </c>
      <c r="D26" s="4">
        <v>0.70289999999999997</v>
      </c>
      <c r="E26" s="13">
        <f>C26*F26</f>
        <v>159.99662843999999</v>
      </c>
      <c r="F26" s="4">
        <v>0.95240000000000002</v>
      </c>
      <c r="G26" s="13">
        <f>H26*E26</f>
        <v>92.990040449328006</v>
      </c>
      <c r="H26" s="4">
        <v>0.58120000000000005</v>
      </c>
      <c r="I26" s="4">
        <f>H26-'2004'!H26</f>
        <v>-1.2899999999999912E-2</v>
      </c>
      <c r="J26" s="13">
        <f>K26*E26</f>
        <v>35.999241398999999</v>
      </c>
      <c r="K26" s="4">
        <v>0.22500000000000001</v>
      </c>
      <c r="L26" s="4">
        <f>K26-'2004'!K26</f>
        <v>3.6799999999999999E-2</v>
      </c>
      <c r="M26" s="13">
        <f>N26*E26</f>
        <v>19.007599458672001</v>
      </c>
      <c r="N26" s="4">
        <v>0.1188</v>
      </c>
      <c r="O26" s="4">
        <f>N26-'2004'!N26</f>
        <v>-5.7699999999999987E-2</v>
      </c>
      <c r="P26" s="13">
        <f>Q26*E26</f>
        <v>11.999747133</v>
      </c>
      <c r="Q26" s="4">
        <v>7.4999999999999997E-2</v>
      </c>
      <c r="R26" s="4">
        <f>Q26-'2004'!Q26</f>
        <v>3.3799999999999997E-2</v>
      </c>
    </row>
    <row r="27" spans="1:18" x14ac:dyDescent="0.3">
      <c r="A27" s="3" t="s">
        <v>15</v>
      </c>
      <c r="B27" s="3">
        <v>859</v>
      </c>
      <c r="C27" s="3">
        <v>486</v>
      </c>
      <c r="D27" s="4">
        <f t="shared" si="0"/>
        <v>0.56577415599534342</v>
      </c>
      <c r="E27" s="3">
        <v>471</v>
      </c>
      <c r="F27" s="4">
        <f t="shared" si="1"/>
        <v>0.96913580246913578</v>
      </c>
      <c r="G27" s="3">
        <v>294</v>
      </c>
      <c r="H27" s="4">
        <f t="shared" si="2"/>
        <v>0.62420382165605093</v>
      </c>
      <c r="I27" s="4">
        <f>H27-'2004'!H27</f>
        <v>-5.919617834394908E-2</v>
      </c>
      <c r="J27" s="3">
        <v>96</v>
      </c>
      <c r="K27" s="4">
        <f t="shared" si="3"/>
        <v>0.20382165605095542</v>
      </c>
      <c r="L27" s="4">
        <f>K27-'2004'!K27</f>
        <v>2.1321656050955429E-2</v>
      </c>
      <c r="M27" s="3">
        <v>29</v>
      </c>
      <c r="N27" s="4">
        <f t="shared" si="4"/>
        <v>6.1571125265392782E-2</v>
      </c>
      <c r="O27" s="4">
        <f>N27-'2004'!N27</f>
        <v>-1.1028874734607216E-2</v>
      </c>
      <c r="P27" s="3">
        <v>52</v>
      </c>
      <c r="Q27" s="4">
        <f t="shared" si="5"/>
        <v>0.11040339702760085</v>
      </c>
      <c r="R27" s="4">
        <f>Q27-'2004'!Q27</f>
        <v>4.8903397027600846E-2</v>
      </c>
    </row>
    <row r="28" spans="1:18" x14ac:dyDescent="0.3">
      <c r="A28" s="3" t="s">
        <v>19</v>
      </c>
      <c r="B28" s="3">
        <v>750</v>
      </c>
      <c r="C28" s="3">
        <v>502</v>
      </c>
      <c r="D28" s="4">
        <f t="shared" si="0"/>
        <v>0.66933333333333334</v>
      </c>
      <c r="E28" s="3">
        <v>493</v>
      </c>
      <c r="F28" s="4">
        <f t="shared" si="1"/>
        <v>0.98207171314741037</v>
      </c>
      <c r="G28" s="3">
        <v>320</v>
      </c>
      <c r="H28" s="4">
        <f t="shared" si="2"/>
        <v>0.64908722109533468</v>
      </c>
      <c r="I28" s="4">
        <f>H28-'2004'!H28</f>
        <v>0.22108722109533469</v>
      </c>
      <c r="J28" s="3">
        <v>49</v>
      </c>
      <c r="K28" s="4">
        <f t="shared" si="3"/>
        <v>9.9391480730223122E-2</v>
      </c>
      <c r="L28" s="4">
        <f>K28-'2004'!K28</f>
        <v>-6.2608519269776883E-2</v>
      </c>
      <c r="M28" s="3">
        <v>59</v>
      </c>
      <c r="N28" s="4">
        <f t="shared" si="4"/>
        <v>0.11967545638945233</v>
      </c>
      <c r="O28" s="4">
        <f>N28-'2004'!N28</f>
        <v>3.1675456389452322E-2</v>
      </c>
      <c r="P28" s="3">
        <v>65</v>
      </c>
      <c r="Q28" s="4">
        <f t="shared" si="5"/>
        <v>0.13184584178498987</v>
      </c>
      <c r="R28" s="4">
        <f>Q28-'2004'!Q28</f>
        <v>-0.19015415821501014</v>
      </c>
    </row>
    <row r="29" spans="1:18" x14ac:dyDescent="0.3">
      <c r="A29" s="3" t="s">
        <v>20</v>
      </c>
      <c r="B29" s="3">
        <v>794</v>
      </c>
      <c r="C29" s="3">
        <v>463</v>
      </c>
      <c r="D29" s="4">
        <f t="shared" si="0"/>
        <v>0.58312342569269526</v>
      </c>
      <c r="E29" s="3">
        <v>444</v>
      </c>
      <c r="F29" s="4">
        <f t="shared" si="1"/>
        <v>0.95896328293736499</v>
      </c>
      <c r="G29" s="3">
        <v>168</v>
      </c>
      <c r="H29" s="4">
        <f t="shared" si="2"/>
        <v>0.3783783783783784</v>
      </c>
      <c r="I29" s="4">
        <f>H29-'2004'!H29</f>
        <v>-6.1521621621621614E-2</v>
      </c>
      <c r="J29" s="3">
        <v>169</v>
      </c>
      <c r="K29" s="4">
        <f t="shared" si="3"/>
        <v>0.38063063063063063</v>
      </c>
      <c r="L29" s="4">
        <f>K29-'2004'!K29</f>
        <v>1.2430630630630601E-2</v>
      </c>
      <c r="M29" s="3">
        <v>75</v>
      </c>
      <c r="N29" s="4">
        <f t="shared" si="4"/>
        <v>0.16891891891891891</v>
      </c>
      <c r="O29" s="4">
        <f>N29-'2004'!N29</f>
        <v>1.1918918918918914E-2</v>
      </c>
      <c r="P29" s="3">
        <v>32</v>
      </c>
      <c r="Q29" s="4">
        <f t="shared" si="5"/>
        <v>7.2072072072072071E-2</v>
      </c>
      <c r="R29" s="4">
        <f>Q29-'2004'!Q29</f>
        <v>3.7172072072072071E-2</v>
      </c>
    </row>
    <row r="30" spans="1:18" s="1" customFormat="1" x14ac:dyDescent="0.3">
      <c r="A30" s="8" t="s">
        <v>92</v>
      </c>
      <c r="B30" s="8">
        <v>12001</v>
      </c>
      <c r="C30" s="8">
        <v>6836</v>
      </c>
      <c r="D30" s="9">
        <f t="shared" si="0"/>
        <v>0.56961919840013331</v>
      </c>
      <c r="E30" s="8">
        <v>6624</v>
      </c>
      <c r="F30" s="9">
        <f t="shared" si="1"/>
        <v>0.96898771211234636</v>
      </c>
      <c r="G30" s="8">
        <v>3478</v>
      </c>
      <c r="H30" s="9">
        <f t="shared" si="2"/>
        <v>0.5250603864734299</v>
      </c>
      <c r="I30" s="9">
        <f>H30-'2004'!H30</f>
        <v>-3.4739613526570068E-2</v>
      </c>
      <c r="J30" s="8">
        <v>1755</v>
      </c>
      <c r="K30" s="9">
        <f t="shared" si="3"/>
        <v>0.26494565217391303</v>
      </c>
      <c r="L30" s="9">
        <f>K30-'2004'!K30</f>
        <v>3.9456521739130168E-3</v>
      </c>
      <c r="M30" s="8">
        <v>837</v>
      </c>
      <c r="N30" s="9">
        <f t="shared" si="4"/>
        <v>0.12635869565217392</v>
      </c>
      <c r="O30" s="9">
        <f>N30-'2004'!N30</f>
        <v>2.2958695652173927E-2</v>
      </c>
      <c r="P30" s="8">
        <v>554</v>
      </c>
      <c r="Q30" s="9">
        <f t="shared" si="5"/>
        <v>8.3635265700483089E-2</v>
      </c>
      <c r="R30" s="9">
        <f>Q30-'2004'!Q30</f>
        <v>7.8352657004830822E-3</v>
      </c>
    </row>
  </sheetData>
  <sheetProtection password="DD41" sheet="1" objects="1" scenarios="1" selectLockedCells="1" selectUnlockedCells="1"/>
  <mergeCells count="9">
    <mergeCell ref="A1:Q1"/>
    <mergeCell ref="A2:Q2"/>
    <mergeCell ref="A3:Q3"/>
    <mergeCell ref="C5:D5"/>
    <mergeCell ref="E5:F5"/>
    <mergeCell ref="G5:I5"/>
    <mergeCell ref="J5:L5"/>
    <mergeCell ref="M5:O5"/>
    <mergeCell ref="P5:R5"/>
  </mergeCells>
  <pageMargins left="0.7" right="0.7" top="0.78740157499999996" bottom="0.78740157499999996" header="0.3" footer="0.3"/>
  <pageSetup paperSize="9" orientation="portrait" verticalDpi="0" r:id="rId1"/>
  <ignoredErrors>
    <ignoredError sqref="M14:N14 D14:H14 J14:K14 E17:G17 D17 D21:G2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0"/>
  <sheetViews>
    <sheetView showGridLines="0" workbookViewId="0">
      <pane ySplit="6" topLeftCell="A7" activePane="bottomLeft" state="frozen"/>
      <selection activeCell="B47" sqref="B47"/>
      <selection pane="bottomLeft" activeCell="B37" sqref="B37"/>
    </sheetView>
  </sheetViews>
  <sheetFormatPr baseColWidth="10" defaultRowHeight="13" x14ac:dyDescent="0.3"/>
  <cols>
    <col min="1" max="1" width="16.1796875" bestFit="1" customWidth="1"/>
    <col min="2" max="2" width="13.7265625" bestFit="1" customWidth="1"/>
    <col min="3" max="3" width="5" bestFit="1" customWidth="1"/>
    <col min="4" max="4" width="8.7265625" bestFit="1" customWidth="1"/>
    <col min="5" max="5" width="5" bestFit="1" customWidth="1"/>
    <col min="6" max="6" width="8.7265625" bestFit="1" customWidth="1"/>
    <col min="7" max="7" width="5" bestFit="1" customWidth="1"/>
    <col min="8" max="8" width="8.7265625" bestFit="1" customWidth="1"/>
    <col min="9" max="9" width="6.7265625" bestFit="1" customWidth="1"/>
    <col min="10" max="10" width="5" bestFit="1" customWidth="1"/>
    <col min="11" max="11" width="6.7265625" bestFit="1" customWidth="1"/>
    <col min="12" max="12" width="7.26953125" bestFit="1" customWidth="1"/>
    <col min="13" max="13" width="4.1796875" bestFit="1" customWidth="1"/>
    <col min="14" max="14" width="6.7265625" bestFit="1" customWidth="1"/>
    <col min="15" max="15" width="6.26953125" bestFit="1" customWidth="1"/>
    <col min="16" max="16" width="4.1796875" bestFit="1" customWidth="1"/>
    <col min="17" max="17" width="6.7265625" bestFit="1" customWidth="1"/>
    <col min="18" max="18" width="6.26953125" bestFit="1" customWidth="1"/>
  </cols>
  <sheetData>
    <row r="1" spans="1:18" s="127" customFormat="1" ht="15.5" x14ac:dyDescent="0.35">
      <c r="A1" s="172" t="s">
        <v>92</v>
      </c>
      <c r="B1" s="173"/>
      <c r="C1" s="173"/>
      <c r="D1" s="173"/>
      <c r="E1" s="173"/>
      <c r="F1" s="173"/>
      <c r="G1" s="173"/>
      <c r="H1" s="173"/>
      <c r="I1" s="173"/>
      <c r="J1" s="173"/>
      <c r="K1" s="173"/>
      <c r="L1" s="173"/>
      <c r="M1" s="173"/>
      <c r="N1" s="173"/>
      <c r="O1" s="173"/>
      <c r="P1" s="173"/>
      <c r="Q1" s="173"/>
    </row>
    <row r="2" spans="1:18" s="127" customFormat="1" ht="15.5" x14ac:dyDescent="0.35">
      <c r="A2" s="172" t="s">
        <v>128</v>
      </c>
      <c r="B2" s="173"/>
      <c r="C2" s="173"/>
      <c r="D2" s="173"/>
      <c r="E2" s="173"/>
      <c r="F2" s="173"/>
      <c r="G2" s="173"/>
      <c r="H2" s="173"/>
      <c r="I2" s="173"/>
      <c r="J2" s="173"/>
      <c r="K2" s="173"/>
      <c r="L2" s="173"/>
      <c r="M2" s="173"/>
      <c r="N2" s="173"/>
      <c r="O2" s="173"/>
      <c r="P2" s="173"/>
      <c r="Q2" s="173"/>
    </row>
    <row r="3" spans="1:18" s="127" customFormat="1" ht="15.5" x14ac:dyDescent="0.35">
      <c r="A3" s="172" t="s">
        <v>94</v>
      </c>
      <c r="B3" s="173"/>
      <c r="C3" s="173"/>
      <c r="D3" s="173"/>
      <c r="E3" s="173"/>
      <c r="F3" s="173"/>
      <c r="G3" s="173"/>
      <c r="H3" s="173"/>
      <c r="I3" s="173"/>
      <c r="J3" s="173"/>
      <c r="K3" s="173"/>
      <c r="L3" s="173"/>
      <c r="M3" s="173"/>
      <c r="N3" s="173"/>
      <c r="O3" s="173"/>
      <c r="P3" s="173"/>
      <c r="Q3" s="173"/>
    </row>
    <row r="4" spans="1:18" x14ac:dyDescent="0.3">
      <c r="A4" s="3"/>
    </row>
    <row r="5" spans="1:18" x14ac:dyDescent="0.3">
      <c r="A5" s="5" t="s">
        <v>95</v>
      </c>
      <c r="B5" s="5" t="s">
        <v>96</v>
      </c>
      <c r="C5" s="163" t="s">
        <v>97</v>
      </c>
      <c r="D5" s="174"/>
      <c r="E5" s="163" t="s">
        <v>100</v>
      </c>
      <c r="F5" s="174"/>
      <c r="G5" s="163" t="s">
        <v>6</v>
      </c>
      <c r="H5" s="174"/>
      <c r="I5" s="174"/>
      <c r="J5" s="163" t="s">
        <v>7</v>
      </c>
      <c r="K5" s="174"/>
      <c r="L5" s="174"/>
      <c r="M5" s="163" t="s">
        <v>60</v>
      </c>
      <c r="N5" s="174"/>
      <c r="O5" s="174"/>
      <c r="P5" s="163" t="s">
        <v>81</v>
      </c>
      <c r="Q5" s="174"/>
      <c r="R5" s="174"/>
    </row>
    <row r="6" spans="1:18" x14ac:dyDescent="0.3">
      <c r="A6" s="5"/>
      <c r="B6" s="5"/>
      <c r="C6" s="6" t="s">
        <v>101</v>
      </c>
      <c r="D6" s="6" t="s">
        <v>99</v>
      </c>
      <c r="E6" s="6" t="s">
        <v>101</v>
      </c>
      <c r="F6" s="6" t="s">
        <v>99</v>
      </c>
      <c r="G6" s="6" t="s">
        <v>101</v>
      </c>
      <c r="H6" s="6" t="s">
        <v>99</v>
      </c>
      <c r="I6" s="12" t="s">
        <v>127</v>
      </c>
      <c r="J6" s="5" t="s">
        <v>101</v>
      </c>
      <c r="K6" s="5" t="s">
        <v>99</v>
      </c>
      <c r="L6" s="12" t="s">
        <v>127</v>
      </c>
      <c r="M6" s="5" t="s">
        <v>101</v>
      </c>
      <c r="N6" s="5" t="s">
        <v>99</v>
      </c>
      <c r="O6" s="12" t="s">
        <v>127</v>
      </c>
      <c r="P6" s="5" t="s">
        <v>101</v>
      </c>
      <c r="Q6" s="5" t="s">
        <v>99</v>
      </c>
      <c r="R6" s="12" t="s">
        <v>127</v>
      </c>
    </row>
    <row r="7" spans="1:18" x14ac:dyDescent="0.3">
      <c r="A7" s="3" t="s">
        <v>106</v>
      </c>
      <c r="B7" s="3">
        <v>754</v>
      </c>
      <c r="C7" s="3">
        <v>362</v>
      </c>
      <c r="D7" s="4">
        <f t="shared" ref="D7:D14" si="0">C7/B7</f>
        <v>0.48010610079575594</v>
      </c>
      <c r="E7" s="3">
        <v>347</v>
      </c>
      <c r="F7" s="4">
        <f t="shared" ref="F7:F14" si="1">E7/C7</f>
        <v>0.95856353591160226</v>
      </c>
      <c r="G7" s="3">
        <v>193</v>
      </c>
      <c r="H7" s="4">
        <f t="shared" ref="H7:H14" si="2">G7/E7</f>
        <v>0.55619596541786742</v>
      </c>
      <c r="I7" s="4"/>
      <c r="J7" s="3">
        <v>81</v>
      </c>
      <c r="K7" s="4">
        <f t="shared" ref="K7:K14" si="3">J7/E7</f>
        <v>0.2334293948126801</v>
      </c>
      <c r="L7" s="4"/>
      <c r="M7" s="3">
        <v>49</v>
      </c>
      <c r="N7" s="4">
        <f t="shared" ref="N7:N14" si="4">M7/E7</f>
        <v>0.14121037463976946</v>
      </c>
      <c r="O7" s="4"/>
      <c r="P7" s="3">
        <v>24</v>
      </c>
      <c r="Q7" s="4">
        <f t="shared" ref="Q7:Q14" si="5">P7/E7</f>
        <v>6.9164265129683003E-2</v>
      </c>
    </row>
    <row r="8" spans="1:18" x14ac:dyDescent="0.3">
      <c r="A8" s="3" t="s">
        <v>107</v>
      </c>
      <c r="B8" s="3">
        <v>842</v>
      </c>
      <c r="C8" s="3">
        <v>431</v>
      </c>
      <c r="D8" s="4">
        <f t="shared" si="0"/>
        <v>0.51187648456057011</v>
      </c>
      <c r="E8" s="3">
        <v>403</v>
      </c>
      <c r="F8" s="4">
        <f t="shared" si="1"/>
        <v>0.93503480278422269</v>
      </c>
      <c r="G8" s="3">
        <v>250</v>
      </c>
      <c r="H8" s="4">
        <f t="shared" si="2"/>
        <v>0.6203473945409429</v>
      </c>
      <c r="I8" s="4"/>
      <c r="J8" s="3">
        <v>103</v>
      </c>
      <c r="K8" s="4">
        <f t="shared" si="3"/>
        <v>0.25558312655086851</v>
      </c>
      <c r="L8" s="4"/>
      <c r="M8" s="3">
        <v>37</v>
      </c>
      <c r="N8" s="4">
        <f t="shared" si="4"/>
        <v>9.1811414392059559E-2</v>
      </c>
      <c r="O8" s="4"/>
      <c r="P8" s="3">
        <v>13</v>
      </c>
      <c r="Q8" s="4">
        <f t="shared" si="5"/>
        <v>3.2258064516129031E-2</v>
      </c>
    </row>
    <row r="9" spans="1:18" x14ac:dyDescent="0.3">
      <c r="A9" s="3" t="s">
        <v>108</v>
      </c>
      <c r="B9" s="3">
        <v>777</v>
      </c>
      <c r="C9" s="3">
        <v>480</v>
      </c>
      <c r="D9" s="4">
        <f t="shared" si="0"/>
        <v>0.61776061776061775</v>
      </c>
      <c r="E9" s="3">
        <v>456</v>
      </c>
      <c r="F9" s="4">
        <f t="shared" si="1"/>
        <v>0.95</v>
      </c>
      <c r="G9" s="3">
        <v>230</v>
      </c>
      <c r="H9" s="4">
        <f t="shared" si="2"/>
        <v>0.50438596491228072</v>
      </c>
      <c r="I9" s="4"/>
      <c r="J9" s="3">
        <v>109</v>
      </c>
      <c r="K9" s="4">
        <f t="shared" si="3"/>
        <v>0.23903508771929824</v>
      </c>
      <c r="L9" s="4"/>
      <c r="M9" s="3">
        <v>83</v>
      </c>
      <c r="N9" s="4">
        <f t="shared" si="4"/>
        <v>0.18201754385964913</v>
      </c>
      <c r="O9" s="4"/>
      <c r="P9" s="3">
        <v>35</v>
      </c>
      <c r="Q9" s="4">
        <f t="shared" si="5"/>
        <v>7.6754385964912283E-2</v>
      </c>
    </row>
    <row r="10" spans="1:18" x14ac:dyDescent="0.3">
      <c r="A10" s="3" t="s">
        <v>109</v>
      </c>
      <c r="B10" s="3">
        <v>865</v>
      </c>
      <c r="C10" s="3">
        <v>570</v>
      </c>
      <c r="D10" s="4">
        <f t="shared" si="0"/>
        <v>0.65895953757225434</v>
      </c>
      <c r="E10" s="3">
        <v>527</v>
      </c>
      <c r="F10" s="4">
        <f t="shared" si="1"/>
        <v>0.92456140350877192</v>
      </c>
      <c r="G10" s="3">
        <v>255</v>
      </c>
      <c r="H10" s="4">
        <f t="shared" si="2"/>
        <v>0.4838709677419355</v>
      </c>
      <c r="I10" s="4"/>
      <c r="J10" s="3">
        <v>115</v>
      </c>
      <c r="K10" s="4">
        <f t="shared" si="3"/>
        <v>0.21821631878557876</v>
      </c>
      <c r="L10" s="4"/>
      <c r="M10" s="3">
        <v>95</v>
      </c>
      <c r="N10" s="4">
        <f t="shared" si="4"/>
        <v>0.18026565464895636</v>
      </c>
      <c r="O10" s="4"/>
      <c r="P10" s="3">
        <v>63</v>
      </c>
      <c r="Q10" s="4">
        <f t="shared" si="5"/>
        <v>0.11954459203036052</v>
      </c>
    </row>
    <row r="11" spans="1:18" x14ac:dyDescent="0.3">
      <c r="A11" s="3" t="s">
        <v>110</v>
      </c>
      <c r="B11" s="3">
        <v>559</v>
      </c>
      <c r="C11" s="3">
        <v>284</v>
      </c>
      <c r="D11" s="4">
        <f t="shared" si="0"/>
        <v>0.50805008944543828</v>
      </c>
      <c r="E11" s="3">
        <v>278</v>
      </c>
      <c r="F11" s="4">
        <f t="shared" si="1"/>
        <v>0.97887323943661975</v>
      </c>
      <c r="G11" s="3">
        <v>137</v>
      </c>
      <c r="H11" s="4">
        <f t="shared" si="2"/>
        <v>0.49280575539568344</v>
      </c>
      <c r="I11" s="4"/>
      <c r="J11" s="3">
        <v>97</v>
      </c>
      <c r="K11" s="4">
        <f t="shared" si="3"/>
        <v>0.34892086330935251</v>
      </c>
      <c r="L11" s="4"/>
      <c r="M11" s="3">
        <v>33</v>
      </c>
      <c r="N11" s="4">
        <f t="shared" si="4"/>
        <v>0.11870503597122302</v>
      </c>
      <c r="O11" s="4"/>
      <c r="P11" s="3">
        <v>12</v>
      </c>
      <c r="Q11" s="4">
        <f t="shared" si="5"/>
        <v>4.3165467625899283E-2</v>
      </c>
    </row>
    <row r="12" spans="1:18" x14ac:dyDescent="0.3">
      <c r="A12" s="3" t="s">
        <v>111</v>
      </c>
      <c r="B12" s="3">
        <v>762</v>
      </c>
      <c r="C12" s="3">
        <v>389</v>
      </c>
      <c r="D12" s="4">
        <f t="shared" si="0"/>
        <v>0.51049868766404205</v>
      </c>
      <c r="E12" s="3">
        <v>373</v>
      </c>
      <c r="F12" s="4">
        <f t="shared" si="1"/>
        <v>0.95886889460154245</v>
      </c>
      <c r="G12" s="3">
        <v>207</v>
      </c>
      <c r="H12" s="4">
        <f t="shared" si="2"/>
        <v>0.55495978552278824</v>
      </c>
      <c r="I12" s="4"/>
      <c r="J12" s="3">
        <v>66</v>
      </c>
      <c r="K12" s="4">
        <f t="shared" si="3"/>
        <v>0.17694369973190349</v>
      </c>
      <c r="L12" s="4"/>
      <c r="M12" s="3">
        <v>75</v>
      </c>
      <c r="N12" s="4">
        <f t="shared" si="4"/>
        <v>0.20107238605898123</v>
      </c>
      <c r="O12" s="4"/>
      <c r="P12" s="3">
        <v>25</v>
      </c>
      <c r="Q12" s="4">
        <f t="shared" si="5"/>
        <v>6.7024128686327081E-2</v>
      </c>
    </row>
    <row r="13" spans="1:18" x14ac:dyDescent="0.3">
      <c r="A13" s="3" t="s">
        <v>112</v>
      </c>
      <c r="B13" s="3">
        <v>884</v>
      </c>
      <c r="C13" s="3">
        <v>521</v>
      </c>
      <c r="D13" s="4">
        <f t="shared" si="0"/>
        <v>0.58936651583710409</v>
      </c>
      <c r="E13" s="3">
        <v>497</v>
      </c>
      <c r="F13" s="4">
        <f t="shared" si="1"/>
        <v>0.95393474088291752</v>
      </c>
      <c r="G13" s="3">
        <v>246</v>
      </c>
      <c r="H13" s="4">
        <f t="shared" si="2"/>
        <v>0.49496981891348091</v>
      </c>
      <c r="I13" s="4"/>
      <c r="J13" s="3">
        <v>160</v>
      </c>
      <c r="K13" s="4">
        <f t="shared" si="3"/>
        <v>0.32193158953722334</v>
      </c>
      <c r="L13" s="4"/>
      <c r="M13" s="3">
        <v>69</v>
      </c>
      <c r="N13" s="4">
        <f t="shared" si="4"/>
        <v>0.13883299798792756</v>
      </c>
      <c r="O13" s="4"/>
      <c r="P13" s="3">
        <v>22</v>
      </c>
      <c r="Q13" s="4">
        <f t="shared" si="5"/>
        <v>4.4265593561368208E-2</v>
      </c>
    </row>
    <row r="14" spans="1:18" s="1" customFormat="1" x14ac:dyDescent="0.3">
      <c r="A14" s="8" t="s">
        <v>83</v>
      </c>
      <c r="B14" s="8">
        <f>SUM(B7:B13)</f>
        <v>5443</v>
      </c>
      <c r="C14" s="8">
        <f>SUM(C7:C13)</f>
        <v>3037</v>
      </c>
      <c r="D14" s="9">
        <f t="shared" si="0"/>
        <v>0.55796435789086896</v>
      </c>
      <c r="E14" s="8">
        <f>SUM(E7:E13)</f>
        <v>2881</v>
      </c>
      <c r="F14" s="9">
        <f t="shared" si="1"/>
        <v>0.94863351992097467</v>
      </c>
      <c r="G14" s="8">
        <f>SUM(G7:G13)</f>
        <v>1518</v>
      </c>
      <c r="H14" s="9">
        <f t="shared" si="2"/>
        <v>0.52690038181187093</v>
      </c>
      <c r="I14" s="9">
        <f>H14-('1999'!D21/100)</f>
        <v>2.4672879584368701E-2</v>
      </c>
      <c r="J14" s="8">
        <f>SUM(J7:J13)</f>
        <v>731</v>
      </c>
      <c r="K14" s="9">
        <f t="shared" si="3"/>
        <v>0.2537313432835821</v>
      </c>
      <c r="L14" s="9">
        <f>K14-('1999'!C21/100)</f>
        <v>-0.10237201281977398</v>
      </c>
      <c r="M14" s="8">
        <f>SUM(M7:M13)</f>
        <v>441</v>
      </c>
      <c r="N14" s="9">
        <f t="shared" si="4"/>
        <v>0.15307185005206525</v>
      </c>
      <c r="O14" s="9">
        <f>N14-('1999'!F21/100)</f>
        <v>6.9020766000981199E-2</v>
      </c>
      <c r="P14" s="8">
        <f>SUM(P7:P13)</f>
        <v>194</v>
      </c>
      <c r="Q14" s="9">
        <f t="shared" si="5"/>
        <v>6.7337729954876774E-2</v>
      </c>
      <c r="R14" s="9">
        <f>Q14-('1999'!E21/100)</f>
        <v>9.7196723368191615E-3</v>
      </c>
    </row>
    <row r="15" spans="1:18" x14ac:dyDescent="0.3">
      <c r="A15" s="3" t="s">
        <v>102</v>
      </c>
      <c r="B15" s="3">
        <v>510</v>
      </c>
      <c r="C15" s="13">
        <f>D15*B15</f>
        <v>343.995</v>
      </c>
      <c r="D15" s="4">
        <v>0.67449999999999999</v>
      </c>
      <c r="E15" s="13">
        <f>F15*C15</f>
        <v>334.98233099999999</v>
      </c>
      <c r="F15" s="4">
        <v>0.9738</v>
      </c>
      <c r="G15" s="13">
        <f>H15*E15</f>
        <v>192.98332088909999</v>
      </c>
      <c r="H15" s="4">
        <v>0.57609999999999995</v>
      </c>
      <c r="I15" s="4"/>
      <c r="J15" s="13">
        <f>K15*E15</f>
        <v>120.9956179572</v>
      </c>
      <c r="K15" s="4">
        <v>0.36120000000000002</v>
      </c>
      <c r="L15" s="4"/>
      <c r="M15" s="13">
        <f>N15*E15</f>
        <v>10.987420456800001</v>
      </c>
      <c r="N15" s="4">
        <v>3.2800000000000003E-2</v>
      </c>
      <c r="O15" s="4"/>
      <c r="P15" s="13">
        <f>Q15*E15</f>
        <v>10.015971696899999</v>
      </c>
      <c r="Q15" s="4">
        <v>2.9899999999999999E-2</v>
      </c>
    </row>
    <row r="16" spans="1:18" x14ac:dyDescent="0.3">
      <c r="A16" s="3" t="s">
        <v>129</v>
      </c>
      <c r="B16" s="3">
        <v>494</v>
      </c>
      <c r="C16" s="13">
        <f>D16*B16</f>
        <v>352.02440000000001</v>
      </c>
      <c r="D16" s="4">
        <v>0.71260000000000001</v>
      </c>
      <c r="E16" s="13">
        <f>F16*C16</f>
        <v>343.01257536000003</v>
      </c>
      <c r="F16" s="4">
        <v>0.97440000000000004</v>
      </c>
      <c r="G16" s="13">
        <f>H16*E16</f>
        <v>214.00554576710402</v>
      </c>
      <c r="H16" s="4">
        <v>0.62390000000000001</v>
      </c>
      <c r="I16" s="4"/>
      <c r="J16" s="13">
        <f>K16*E16</f>
        <v>84.998516174208007</v>
      </c>
      <c r="K16" s="4">
        <v>0.24779999999999999</v>
      </c>
      <c r="L16" s="4"/>
      <c r="M16" s="13">
        <f>N16*E16</f>
        <v>17.013423737856002</v>
      </c>
      <c r="N16" s="4">
        <v>4.9599999999999998E-2</v>
      </c>
      <c r="O16" s="4"/>
      <c r="P16" s="13">
        <f>Q16*E16</f>
        <v>26.995089680832006</v>
      </c>
      <c r="Q16" s="4">
        <v>7.8700000000000006E-2</v>
      </c>
    </row>
    <row r="17" spans="1:18" s="1" customFormat="1" x14ac:dyDescent="0.3">
      <c r="A17" s="8" t="s">
        <v>10</v>
      </c>
      <c r="B17" s="8">
        <f>SUM(B15:B16)</f>
        <v>1004</v>
      </c>
      <c r="C17" s="14">
        <f>SUM(C15:C16)</f>
        <v>696.01940000000002</v>
      </c>
      <c r="D17" s="9">
        <f>C17/B17</f>
        <v>0.69324641434262946</v>
      </c>
      <c r="E17" s="14">
        <f>SUM(E15:E16)</f>
        <v>677.99490635999996</v>
      </c>
      <c r="F17" s="9">
        <f>E17/C17</f>
        <v>0.97410346085180954</v>
      </c>
      <c r="G17" s="14">
        <f>SUM(G15:G16)</f>
        <v>406.98886665620398</v>
      </c>
      <c r="H17" s="9">
        <f>G17/E17</f>
        <v>0.60028307416236271</v>
      </c>
      <c r="I17" s="9">
        <f>H17-('1999'!D22/100)</f>
        <v>-1.7827162058109747E-2</v>
      </c>
      <c r="J17" s="14">
        <f>SUM(J15:J16)</f>
        <v>205.994134131408</v>
      </c>
      <c r="K17" s="9">
        <f>J17/E17</f>
        <v>0.30382843912108948</v>
      </c>
      <c r="L17" s="9">
        <f>K17-('1999'!C22/100)</f>
        <v>-4.0003581876285832E-2</v>
      </c>
      <c r="M17" s="14">
        <f>SUM(M15:M16)</f>
        <v>28.000844194656004</v>
      </c>
      <c r="N17" s="9">
        <f>M17/E17</f>
        <v>4.129949050057935E-2</v>
      </c>
      <c r="O17" s="9">
        <f>N17-('1999'!F22/100)</f>
        <v>3.2113138794542605E-2</v>
      </c>
      <c r="P17" s="14">
        <f>SUM(P15:P16)</f>
        <v>37.011061377732005</v>
      </c>
      <c r="Q17" s="9">
        <f>P17/E17</f>
        <v>5.4588996215968577E-2</v>
      </c>
      <c r="R17" s="9">
        <f>Q17-('1999'!E22/100)</f>
        <v>2.5717605139853092E-2</v>
      </c>
    </row>
    <row r="18" spans="1:18" x14ac:dyDescent="0.3">
      <c r="A18" s="3" t="s">
        <v>11</v>
      </c>
      <c r="B18" s="3">
        <v>260</v>
      </c>
      <c r="C18" s="13">
        <v>179</v>
      </c>
      <c r="D18" s="4">
        <f>C18/B18</f>
        <v>0.68846153846153846</v>
      </c>
      <c r="E18" s="3">
        <v>172</v>
      </c>
      <c r="F18" s="4">
        <f>E18/C18</f>
        <v>0.96089385474860334</v>
      </c>
      <c r="G18" s="3">
        <v>44</v>
      </c>
      <c r="H18" s="4">
        <f>G18/E18</f>
        <v>0.2558139534883721</v>
      </c>
      <c r="I18" s="4"/>
      <c r="J18" s="3">
        <v>116</v>
      </c>
      <c r="K18" s="4">
        <f>J18/E18</f>
        <v>0.67441860465116277</v>
      </c>
      <c r="L18" s="4"/>
      <c r="M18" s="3">
        <v>9</v>
      </c>
      <c r="N18" s="4">
        <f>M18/E18</f>
        <v>5.232558139534884E-2</v>
      </c>
      <c r="O18" s="4"/>
      <c r="P18" s="3">
        <v>3</v>
      </c>
      <c r="Q18" s="4">
        <f>P18/E18</f>
        <v>1.7441860465116279E-2</v>
      </c>
    </row>
    <row r="19" spans="1:18" x14ac:dyDescent="0.3">
      <c r="A19" s="3" t="s">
        <v>130</v>
      </c>
      <c r="B19" s="13">
        <v>848</v>
      </c>
      <c r="C19" s="13">
        <f>D19*B19</f>
        <v>575.02880000000005</v>
      </c>
      <c r="D19" s="4">
        <v>0.67810000000000004</v>
      </c>
      <c r="E19" s="13">
        <f>F19*C19</f>
        <v>550.01504720000003</v>
      </c>
      <c r="F19" s="4">
        <v>0.95650000000000002</v>
      </c>
      <c r="G19" s="13">
        <f>H19*E19</f>
        <v>296.01809840304003</v>
      </c>
      <c r="H19" s="4">
        <v>0.53820000000000001</v>
      </c>
      <c r="J19" s="13">
        <f>K19*E19</f>
        <v>209.00571793600002</v>
      </c>
      <c r="K19" s="4">
        <v>0.38</v>
      </c>
      <c r="M19" s="13">
        <f>N19*E19</f>
        <v>20.020547718080003</v>
      </c>
      <c r="N19" s="4">
        <v>3.6400000000000002E-2</v>
      </c>
      <c r="P19" s="13">
        <f>Q19*E19</f>
        <v>25.025684647600002</v>
      </c>
      <c r="Q19" s="4">
        <v>4.5499999999999999E-2</v>
      </c>
    </row>
    <row r="20" spans="1:18" x14ac:dyDescent="0.3">
      <c r="A20" s="3" t="s">
        <v>131</v>
      </c>
      <c r="B20" s="13">
        <v>829</v>
      </c>
      <c r="C20" s="13">
        <f>D20*B20</f>
        <v>604.00940000000003</v>
      </c>
      <c r="D20" s="4">
        <v>0.72860000000000003</v>
      </c>
      <c r="E20" s="13">
        <f>F20*C20</f>
        <v>570.00367078000011</v>
      </c>
      <c r="F20" s="4">
        <v>0.94370000000000009</v>
      </c>
      <c r="G20" s="13">
        <f>H20*E20</f>
        <v>373.01040215843204</v>
      </c>
      <c r="H20" s="4">
        <v>0.65439999999999998</v>
      </c>
      <c r="J20" s="13">
        <f>K20*E20</f>
        <v>123.97579839465003</v>
      </c>
      <c r="K20" s="4">
        <v>0.2175</v>
      </c>
      <c r="M20" s="13">
        <f>N20*E20</f>
        <v>29.013186842702005</v>
      </c>
      <c r="N20" s="4">
        <v>5.0900000000000001E-2</v>
      </c>
      <c r="P20" s="13">
        <f>Q20*E20</f>
        <v>44.004283384216002</v>
      </c>
      <c r="Q20" s="4">
        <v>7.7199999999999991E-2</v>
      </c>
    </row>
    <row r="21" spans="1:18" s="1" customFormat="1" x14ac:dyDescent="0.3">
      <c r="A21" s="8" t="s">
        <v>12</v>
      </c>
      <c r="B21" s="14">
        <f>B19+B20</f>
        <v>1677</v>
      </c>
      <c r="C21" s="14">
        <f>C19+C20</f>
        <v>1179.0382</v>
      </c>
      <c r="D21" s="9">
        <f>C21/B21</f>
        <v>0.70306392367322601</v>
      </c>
      <c r="E21" s="14">
        <f>E19+E20</f>
        <v>1120.01871798</v>
      </c>
      <c r="F21" s="9">
        <f>E21/C21</f>
        <v>0.94994268886283761</v>
      </c>
      <c r="G21" s="14">
        <f>G19+G20</f>
        <v>669.02850056147213</v>
      </c>
      <c r="H21" s="9">
        <f>G21/E21</f>
        <v>0.59733689251916489</v>
      </c>
      <c r="I21" s="9">
        <f>H21-('1999'!D24/100)</f>
        <v>-1.9291283000465675E-2</v>
      </c>
      <c r="J21" s="14">
        <f>J19+J20</f>
        <v>332.98151633065004</v>
      </c>
      <c r="K21" s="9">
        <f>J21/E21</f>
        <v>0.29729995667500625</v>
      </c>
      <c r="L21" s="9">
        <f>K21-('1999'!C24)/100</f>
        <v>-2.5255855488196199E-2</v>
      </c>
      <c r="M21" s="14">
        <f>M19+M20</f>
        <v>49.033734560782008</v>
      </c>
      <c r="N21" s="9">
        <f>M21/E21</f>
        <v>4.3779388481307142E-2</v>
      </c>
      <c r="O21" s="9">
        <f>N21-('1999'!F24/100)</f>
        <v>5.2882414451254633E-3</v>
      </c>
      <c r="P21" s="14">
        <f>P19+P20</f>
        <v>69.029968031815997</v>
      </c>
      <c r="Q21" s="9">
        <f>P21/E21</f>
        <v>6.1632869990168017E-2</v>
      </c>
      <c r="R21" s="9">
        <f>Q21-('1999'!E24/100)</f>
        <v>3.9308004709182637E-2</v>
      </c>
    </row>
    <row r="22" spans="1:18" x14ac:dyDescent="0.3">
      <c r="A22" s="3" t="s">
        <v>13</v>
      </c>
      <c r="B22" s="13">
        <v>330</v>
      </c>
      <c r="C22" s="13">
        <f t="shared" ref="C22:C30" si="6">D22*B22</f>
        <v>260.99700000000001</v>
      </c>
      <c r="D22" s="4">
        <v>0.79090000000000005</v>
      </c>
      <c r="E22" s="13">
        <f t="shared" ref="E22:E30" si="7">F22*C22</f>
        <v>258.25653150000005</v>
      </c>
      <c r="F22" s="4">
        <v>0.98950000000000005</v>
      </c>
      <c r="G22" s="13">
        <f t="shared" ref="G22:G30" si="8">H22*E22</f>
        <v>135.14564293395003</v>
      </c>
      <c r="H22" s="4">
        <v>0.52329999999999999</v>
      </c>
      <c r="I22" s="4">
        <f>H22-('1999'!D25/100)</f>
        <v>8.4063829787234257E-3</v>
      </c>
      <c r="J22" s="13">
        <f t="shared" ref="J22:J30" si="9">K22*E22</f>
        <v>86.07690194895001</v>
      </c>
      <c r="K22" s="4">
        <v>0.33329999999999999</v>
      </c>
      <c r="L22" s="4">
        <f>K22-('1999'!C25/100)</f>
        <v>-4.5423404255319155E-2</v>
      </c>
      <c r="M22" s="13">
        <f t="shared" ref="M22:M30" si="10">N22*E22</f>
        <v>19.007680718400003</v>
      </c>
      <c r="N22" s="4">
        <v>7.3599999999999999E-2</v>
      </c>
      <c r="O22" s="4">
        <f>N22-('1999'!F25/100)</f>
        <v>-7.251063829787241E-3</v>
      </c>
      <c r="P22" s="13">
        <f t="shared" ref="P22:P30" si="11">Q22*E22</f>
        <v>18.026305898700002</v>
      </c>
      <c r="Q22" s="4">
        <v>6.9800000000000001E-2</v>
      </c>
      <c r="R22" s="4">
        <f>Q22-('1999'!E25/100)</f>
        <v>4.4268085106382978E-2</v>
      </c>
    </row>
    <row r="23" spans="1:18" x14ac:dyDescent="0.3">
      <c r="A23" s="3" t="s">
        <v>17</v>
      </c>
      <c r="B23" s="13">
        <v>146</v>
      </c>
      <c r="C23" s="13">
        <f t="shared" si="6"/>
        <v>111.99659999999999</v>
      </c>
      <c r="D23" s="4">
        <v>0.76709999999999989</v>
      </c>
      <c r="E23" s="13">
        <f t="shared" si="7"/>
        <v>107.99832137999999</v>
      </c>
      <c r="F23" s="4">
        <v>0.96430000000000005</v>
      </c>
      <c r="G23" s="13">
        <f t="shared" si="8"/>
        <v>90.999385594787995</v>
      </c>
      <c r="H23" s="4">
        <v>0.84260000000000002</v>
      </c>
      <c r="I23" s="4">
        <f>H23-('1999'!D29/100)</f>
        <v>0.13106153846153845</v>
      </c>
      <c r="J23" s="13">
        <f t="shared" si="9"/>
        <v>8.0026756142579991</v>
      </c>
      <c r="K23" s="4">
        <v>7.4099999999999999E-2</v>
      </c>
      <c r="L23" s="4">
        <f>K23-('1999'!C29/100)</f>
        <v>-8.9361538461538464E-2</v>
      </c>
      <c r="M23" s="13">
        <f t="shared" si="10"/>
        <v>5.0003222798940001</v>
      </c>
      <c r="N23" s="4">
        <v>4.6300000000000001E-2</v>
      </c>
      <c r="O23" s="4">
        <f>N23-('1999'!F29/100)</f>
        <v>-4.9853846153846144E-2</v>
      </c>
      <c r="P23" s="13">
        <f t="shared" si="11"/>
        <v>3.9959378910600001</v>
      </c>
      <c r="Q23" s="4">
        <v>3.7000000000000005E-2</v>
      </c>
      <c r="R23" s="4">
        <f>Q23-('1999'!E29/100)</f>
        <v>8.1538461538461608E-3</v>
      </c>
    </row>
    <row r="24" spans="1:18" x14ac:dyDescent="0.3">
      <c r="A24" s="3" t="s">
        <v>18</v>
      </c>
      <c r="B24" s="13">
        <v>205</v>
      </c>
      <c r="C24" s="13">
        <f t="shared" si="6"/>
        <v>156.00499999999997</v>
      </c>
      <c r="D24" s="4">
        <v>0.7609999999999999</v>
      </c>
      <c r="E24" s="13">
        <f t="shared" si="7"/>
        <v>153.00970399999997</v>
      </c>
      <c r="F24" s="4">
        <v>0.98080000000000001</v>
      </c>
      <c r="G24" s="13">
        <f t="shared" si="8"/>
        <v>118.00108372479998</v>
      </c>
      <c r="H24" s="4">
        <v>0.7712</v>
      </c>
      <c r="I24" s="4">
        <f>H24-('1999'!D30/100)</f>
        <v>0.11106928104575153</v>
      </c>
      <c r="J24" s="13">
        <f t="shared" si="9"/>
        <v>25.001785633599994</v>
      </c>
      <c r="K24" s="4">
        <v>0.16339999999999999</v>
      </c>
      <c r="L24" s="4">
        <f>K24-('1999'!C30/100)</f>
        <v>-9.1501960784313718E-2</v>
      </c>
      <c r="M24" s="13">
        <f t="shared" si="10"/>
        <v>10.006834641599998</v>
      </c>
      <c r="N24" s="4">
        <v>6.54E-2</v>
      </c>
      <c r="O24" s="4">
        <f>N24-('1999'!F30/100)</f>
        <v>4.0522875816989545E-5</v>
      </c>
      <c r="P24" s="13">
        <f t="shared" si="11"/>
        <v>0</v>
      </c>
      <c r="Q24" s="4">
        <v>0</v>
      </c>
      <c r="R24" s="4">
        <f>Q24-('1999'!E30/100)</f>
        <v>-1.9607843137254902E-2</v>
      </c>
    </row>
    <row r="25" spans="1:18" x14ac:dyDescent="0.3">
      <c r="A25" s="3" t="s">
        <v>14</v>
      </c>
      <c r="B25" s="13">
        <v>469</v>
      </c>
      <c r="C25" s="13">
        <f t="shared" si="6"/>
        <v>325.017</v>
      </c>
      <c r="D25" s="4">
        <v>0.69299999999999995</v>
      </c>
      <c r="E25" s="13">
        <f t="shared" si="7"/>
        <v>310.00121459999997</v>
      </c>
      <c r="F25" s="4">
        <v>0.95379999999999998</v>
      </c>
      <c r="G25" s="13">
        <f t="shared" si="8"/>
        <v>254.01499524323998</v>
      </c>
      <c r="H25" s="4">
        <v>0.81940000000000002</v>
      </c>
      <c r="I25" s="4">
        <f>H25-('1999'!D26/100)</f>
        <v>-8.0853801169591399E-3</v>
      </c>
      <c r="J25" s="13">
        <f t="shared" si="9"/>
        <v>27.001105791660002</v>
      </c>
      <c r="K25" s="4">
        <v>8.7100000000000011E-2</v>
      </c>
      <c r="L25" s="4">
        <f>K25-('1999'!C26/100)</f>
        <v>2.3046783625731149E-3</v>
      </c>
      <c r="M25" s="13">
        <f t="shared" si="10"/>
        <v>11.997047005019999</v>
      </c>
      <c r="N25" s="4">
        <v>3.8699999999999998E-2</v>
      </c>
      <c r="O25" s="4">
        <f>N25-('1999'!F26/100)</f>
        <v>1.2384210526315786E-2</v>
      </c>
      <c r="P25" s="13">
        <f t="shared" si="11"/>
        <v>16.98806656008</v>
      </c>
      <c r="Q25" s="4">
        <v>5.4800000000000001E-2</v>
      </c>
      <c r="R25" s="4">
        <f>Q25-('1999'!E26/100)</f>
        <v>-6.6035087719298266E-3</v>
      </c>
    </row>
    <row r="26" spans="1:18" x14ac:dyDescent="0.3">
      <c r="A26" s="3" t="s">
        <v>16</v>
      </c>
      <c r="B26" s="13">
        <v>244</v>
      </c>
      <c r="C26" s="13">
        <f t="shared" si="6"/>
        <v>174.99679999999998</v>
      </c>
      <c r="D26" s="4">
        <v>0.71719999999999995</v>
      </c>
      <c r="E26" s="13">
        <f t="shared" si="7"/>
        <v>169.99189152</v>
      </c>
      <c r="F26" s="4">
        <v>0.97140000000000004</v>
      </c>
      <c r="G26" s="13">
        <f t="shared" si="8"/>
        <v>100.99218275203199</v>
      </c>
      <c r="H26" s="4">
        <v>0.59409999999999996</v>
      </c>
      <c r="I26" s="4">
        <f>H26-('1999'!D28/100)</f>
        <v>3.9221951219512219E-2</v>
      </c>
      <c r="J26" s="13">
        <f t="shared" si="9"/>
        <v>31.992473984063999</v>
      </c>
      <c r="K26" s="4">
        <v>0.18820000000000001</v>
      </c>
      <c r="L26" s="4">
        <f>K26-('1999'!C28/100)</f>
        <v>-3.7409756097560976E-2</v>
      </c>
      <c r="M26" s="13">
        <f t="shared" si="10"/>
        <v>30.003568853279997</v>
      </c>
      <c r="N26" s="4">
        <v>0.17649999999999999</v>
      </c>
      <c r="O26" s="4">
        <f>N26-('1999'!F28/100)</f>
        <v>-1.8621951219512212E-2</v>
      </c>
      <c r="P26" s="13">
        <f t="shared" si="11"/>
        <v>7.0036659306239999</v>
      </c>
      <c r="Q26" s="4">
        <v>4.1200000000000001E-2</v>
      </c>
      <c r="R26" s="4">
        <f>Q26-('1999'!E28/100)</f>
        <v>1.6809756097560975E-2</v>
      </c>
    </row>
    <row r="27" spans="1:18" x14ac:dyDescent="0.3">
      <c r="A27" s="3" t="s">
        <v>15</v>
      </c>
      <c r="B27" s="13">
        <v>874</v>
      </c>
      <c r="C27" s="13">
        <f t="shared" si="6"/>
        <v>557.00019999999995</v>
      </c>
      <c r="D27" s="4">
        <v>0.63729999999999998</v>
      </c>
      <c r="E27" s="13">
        <f t="shared" si="7"/>
        <v>537.00389281999992</v>
      </c>
      <c r="F27" s="4">
        <v>0.96409999999999996</v>
      </c>
      <c r="G27" s="13">
        <f t="shared" si="8"/>
        <v>366.98846035318797</v>
      </c>
      <c r="H27" s="4">
        <v>0.68340000000000001</v>
      </c>
      <c r="I27" s="4">
        <f>H27-('1999'!D27/100)</f>
        <v>7.6764928909952568E-2</v>
      </c>
      <c r="J27" s="13">
        <f t="shared" si="9"/>
        <v>98.003210439649976</v>
      </c>
      <c r="K27" s="4">
        <v>0.1825</v>
      </c>
      <c r="L27" s="4">
        <f>K27-('1999'!C27/100)</f>
        <v>-5.7626382306477097E-2</v>
      </c>
      <c r="M27" s="13">
        <f t="shared" si="10"/>
        <v>38.986482618731991</v>
      </c>
      <c r="N27" s="4">
        <v>7.2599999999999998E-2</v>
      </c>
      <c r="O27" s="4">
        <f>N27-('1999'!F27/100)</f>
        <v>-6.010142180094788E-2</v>
      </c>
      <c r="P27" s="13">
        <f t="shared" si="11"/>
        <v>33.025739408429999</v>
      </c>
      <c r="Q27" s="4">
        <v>6.1500000000000006E-2</v>
      </c>
      <c r="R27" s="4">
        <f>Q27-('1999'!E27/100)</f>
        <v>4.0962875197472361E-2</v>
      </c>
    </row>
    <row r="28" spans="1:18" x14ac:dyDescent="0.3">
      <c r="A28" s="3" t="s">
        <v>19</v>
      </c>
      <c r="B28" s="13">
        <v>770</v>
      </c>
      <c r="C28" s="13">
        <f t="shared" si="6"/>
        <v>510.97199999999998</v>
      </c>
      <c r="D28" s="4">
        <v>0.66359999999999997</v>
      </c>
      <c r="E28" s="13">
        <f t="shared" si="7"/>
        <v>499.98610199999996</v>
      </c>
      <c r="F28" s="4">
        <v>0.97849999999999993</v>
      </c>
      <c r="G28" s="13">
        <f t="shared" si="8"/>
        <v>213.99405165599998</v>
      </c>
      <c r="H28" s="4">
        <v>0.42799999999999999</v>
      </c>
      <c r="I28" s="4">
        <f>H28-('1999'!D31/100)</f>
        <v>-6.7309568480300175E-2</v>
      </c>
      <c r="J28" s="13">
        <f t="shared" si="9"/>
        <v>80.997748524000002</v>
      </c>
      <c r="K28" s="4">
        <v>0.16200000000000001</v>
      </c>
      <c r="L28" s="4">
        <f>K28-('1999'!C31/100)</f>
        <v>-3.8750469043151964E-2</v>
      </c>
      <c r="M28" s="13">
        <f t="shared" si="10"/>
        <v>43.998776976000002</v>
      </c>
      <c r="N28" s="4">
        <v>8.8000000000000009E-2</v>
      </c>
      <c r="O28" s="4">
        <f>N28-('1999'!F31/100)</f>
        <v>1.2953095684803004E-2</v>
      </c>
      <c r="P28" s="13">
        <f t="shared" si="11"/>
        <v>160.99552484399999</v>
      </c>
      <c r="Q28" s="4">
        <v>0.32200000000000001</v>
      </c>
      <c r="R28" s="4">
        <f>Q28-('1999'!E31/100)</f>
        <v>9.3106941838649149E-2</v>
      </c>
    </row>
    <row r="29" spans="1:18" x14ac:dyDescent="0.3">
      <c r="A29" s="3" t="s">
        <v>20</v>
      </c>
      <c r="B29" s="13">
        <v>848</v>
      </c>
      <c r="C29" s="13">
        <f t="shared" si="6"/>
        <v>526.01440000000002</v>
      </c>
      <c r="D29" s="4">
        <v>0.62029999999999996</v>
      </c>
      <c r="E29" s="13">
        <f t="shared" si="7"/>
        <v>516.02012639999998</v>
      </c>
      <c r="F29" s="4">
        <v>0.98099999999999998</v>
      </c>
      <c r="G29" s="13">
        <f t="shared" si="8"/>
        <v>226.99725360336001</v>
      </c>
      <c r="H29" s="4">
        <v>0.43990000000000001</v>
      </c>
      <c r="I29" s="4">
        <f>H29-('1999'!D32/100)</f>
        <v>-7.2920512820512873E-2</v>
      </c>
      <c r="J29" s="13">
        <f t="shared" si="9"/>
        <v>189.99861054048</v>
      </c>
      <c r="K29" s="4">
        <v>0.36820000000000003</v>
      </c>
      <c r="L29" s="4">
        <f>K29-('1999'!C32/100)</f>
        <v>-1.7633699633698985E-3</v>
      </c>
      <c r="M29" s="13">
        <f t="shared" si="10"/>
        <v>81.015159844799996</v>
      </c>
      <c r="N29" s="4">
        <v>0.157</v>
      </c>
      <c r="O29" s="4">
        <f>N29-('1999'!F32/100)</f>
        <v>6.7256410256410257E-2</v>
      </c>
      <c r="P29" s="13">
        <f t="shared" si="11"/>
        <v>18.009102411360001</v>
      </c>
      <c r="Q29" s="4">
        <v>3.49E-2</v>
      </c>
      <c r="R29" s="4">
        <f>Q29-('1999'!E32/100)</f>
        <v>7.4274725274725284E-3</v>
      </c>
    </row>
    <row r="30" spans="1:18" s="1" customFormat="1" x14ac:dyDescent="0.3">
      <c r="A30" s="8" t="s">
        <v>92</v>
      </c>
      <c r="B30" s="14">
        <v>12270</v>
      </c>
      <c r="C30" s="14">
        <f t="shared" si="6"/>
        <v>7716.6030000000001</v>
      </c>
      <c r="D30" s="9">
        <v>0.62890000000000001</v>
      </c>
      <c r="E30" s="14">
        <f t="shared" si="7"/>
        <v>7405.6238991</v>
      </c>
      <c r="F30" s="9">
        <v>0.9597</v>
      </c>
      <c r="G30" s="14">
        <f t="shared" si="8"/>
        <v>4145.6682587161795</v>
      </c>
      <c r="H30" s="9">
        <v>0.55979999999999996</v>
      </c>
      <c r="I30" s="9">
        <f>H30-('1999'!D33/100)</f>
        <v>1.3085275042036271E-3</v>
      </c>
      <c r="J30" s="14">
        <f t="shared" si="9"/>
        <v>1932.8678376651001</v>
      </c>
      <c r="K30" s="9">
        <v>0.26100000000000001</v>
      </c>
      <c r="L30" s="9">
        <f>K30-('1999'!C33/100)</f>
        <v>-5.5838818159980763E-2</v>
      </c>
      <c r="M30" s="14">
        <f t="shared" si="10"/>
        <v>765.74151116693997</v>
      </c>
      <c r="N30" s="9">
        <v>0.10339999999999999</v>
      </c>
      <c r="O30" s="9">
        <f>N30-('1999'!F33/100)</f>
        <v>3.1096372808071093E-2</v>
      </c>
      <c r="P30" s="14">
        <f t="shared" si="11"/>
        <v>561.34629155178004</v>
      </c>
      <c r="Q30" s="9">
        <v>7.5800000000000006E-2</v>
      </c>
      <c r="R30" s="9">
        <f>Q30-('1999'!E33/100)</f>
        <v>2.3433917847705987E-2</v>
      </c>
    </row>
  </sheetData>
  <sheetProtection password="DD41" sheet="1" objects="1" scenarios="1" selectLockedCells="1" selectUnlockedCells="1"/>
  <mergeCells count="9">
    <mergeCell ref="A1:Q1"/>
    <mergeCell ref="A2:Q2"/>
    <mergeCell ref="A3:Q3"/>
    <mergeCell ref="C5:D5"/>
    <mergeCell ref="E5:F5"/>
    <mergeCell ref="G5:I5"/>
    <mergeCell ref="J5:L5"/>
    <mergeCell ref="M5:O5"/>
    <mergeCell ref="P5:R5"/>
  </mergeCells>
  <pageMargins left="0.7" right="0.7" top="0.78740157499999996" bottom="0.78740157499999996" header="0.3" footer="0.3"/>
  <pageSetup paperSize="9" orientation="portrait" verticalDpi="0" r:id="rId1"/>
  <ignoredErrors>
    <ignoredError sqref="D14 M14:N14 M17:N17 D17:H17 F14:H14 J17:K17 J14:K14 D21:F21 C21 G21:P21"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04"/>
  <sheetViews>
    <sheetView showGridLines="0" zoomScaleNormal="100" workbookViewId="0">
      <selection activeCell="B47" sqref="B47"/>
    </sheetView>
  </sheetViews>
  <sheetFormatPr baseColWidth="10" defaultColWidth="11.453125" defaultRowHeight="13" x14ac:dyDescent="0.3"/>
  <cols>
    <col min="1" max="1" width="16.453125" style="3" customWidth="1"/>
    <col min="2" max="3" width="9.1796875" style="3" bestFit="1" customWidth="1"/>
    <col min="4" max="4" width="9" style="3" bestFit="1" customWidth="1"/>
    <col min="5" max="5" width="9.1796875" style="3" bestFit="1" customWidth="1"/>
    <col min="6" max="6" width="7.7265625" style="3" bestFit="1" customWidth="1"/>
    <col min="7" max="16384" width="11.453125" style="3"/>
  </cols>
  <sheetData>
    <row r="1" spans="1:7" ht="18.5" x14ac:dyDescent="0.45">
      <c r="A1" s="24" t="s">
        <v>78</v>
      </c>
    </row>
    <row r="3" spans="1:7" ht="15.5" x14ac:dyDescent="0.35">
      <c r="A3" s="25" t="s">
        <v>79</v>
      </c>
    </row>
    <row r="4" spans="1:7" s="15" customFormat="1" ht="13.5" thickBot="1" x14ac:dyDescent="0.35">
      <c r="A4" s="26" t="s">
        <v>23</v>
      </c>
      <c r="B4" s="27" t="s">
        <v>4</v>
      </c>
      <c r="C4" s="27" t="s">
        <v>7</v>
      </c>
      <c r="D4" s="28" t="s">
        <v>6</v>
      </c>
      <c r="E4" s="28" t="s">
        <v>81</v>
      </c>
      <c r="F4" s="28" t="s">
        <v>60</v>
      </c>
    </row>
    <row r="5" spans="1:7" x14ac:dyDescent="0.3">
      <c r="A5" s="17" t="s">
        <v>9</v>
      </c>
      <c r="B5" s="18">
        <f>SUM(C5:F5)</f>
        <v>3367</v>
      </c>
      <c r="C5" s="3">
        <v>1199</v>
      </c>
      <c r="D5" s="3">
        <v>1691</v>
      </c>
      <c r="E5" s="3">
        <v>194</v>
      </c>
      <c r="F5" s="3">
        <v>283</v>
      </c>
      <c r="G5" s="29"/>
    </row>
    <row r="6" spans="1:7" x14ac:dyDescent="0.3">
      <c r="A6" s="17" t="s">
        <v>10</v>
      </c>
      <c r="B6" s="19">
        <f t="shared" ref="B6:B16" si="0">SUM(C6:F6)</f>
        <v>762</v>
      </c>
      <c r="C6" s="3">
        <v>262</v>
      </c>
      <c r="D6" s="3">
        <v>471</v>
      </c>
      <c r="E6" s="3">
        <v>22</v>
      </c>
      <c r="F6" s="3">
        <v>7</v>
      </c>
      <c r="G6" s="29"/>
    </row>
    <row r="7" spans="1:7" x14ac:dyDescent="0.3">
      <c r="A7" s="17" t="s">
        <v>11</v>
      </c>
      <c r="B7" s="19">
        <f t="shared" si="0"/>
        <v>188</v>
      </c>
      <c r="C7" s="3">
        <v>86</v>
      </c>
      <c r="D7" s="3">
        <v>89</v>
      </c>
      <c r="E7" s="3">
        <v>4</v>
      </c>
      <c r="F7" s="3">
        <v>9</v>
      </c>
      <c r="G7" s="29"/>
    </row>
    <row r="8" spans="1:7" x14ac:dyDescent="0.3">
      <c r="A8" s="17" t="s">
        <v>12</v>
      </c>
      <c r="B8" s="19">
        <f t="shared" si="0"/>
        <v>1299</v>
      </c>
      <c r="C8" s="3">
        <v>419</v>
      </c>
      <c r="D8" s="3">
        <v>801</v>
      </c>
      <c r="E8" s="3">
        <v>29</v>
      </c>
      <c r="F8" s="3">
        <v>50</v>
      </c>
      <c r="G8" s="29"/>
    </row>
    <row r="9" spans="1:7" x14ac:dyDescent="0.3">
      <c r="A9" s="17" t="s">
        <v>13</v>
      </c>
      <c r="B9" s="19">
        <f t="shared" si="0"/>
        <v>235</v>
      </c>
      <c r="C9" s="3">
        <v>89</v>
      </c>
      <c r="D9" s="3">
        <v>121</v>
      </c>
      <c r="E9" s="3">
        <v>6</v>
      </c>
      <c r="F9" s="3">
        <v>19</v>
      </c>
      <c r="G9" s="29"/>
    </row>
    <row r="10" spans="1:7" x14ac:dyDescent="0.3">
      <c r="A10" s="17" t="s">
        <v>14</v>
      </c>
      <c r="B10" s="19">
        <f t="shared" si="0"/>
        <v>342</v>
      </c>
      <c r="C10" s="3">
        <v>29</v>
      </c>
      <c r="D10" s="3">
        <v>283</v>
      </c>
      <c r="E10" s="3">
        <v>21</v>
      </c>
      <c r="F10" s="3">
        <v>9</v>
      </c>
      <c r="G10" s="29"/>
    </row>
    <row r="11" spans="1:7" x14ac:dyDescent="0.3">
      <c r="A11" s="17" t="s">
        <v>15</v>
      </c>
      <c r="B11" s="19">
        <f t="shared" si="0"/>
        <v>633</v>
      </c>
      <c r="C11" s="3">
        <v>152</v>
      </c>
      <c r="D11" s="3">
        <v>384</v>
      </c>
      <c r="E11" s="3">
        <v>13</v>
      </c>
      <c r="F11" s="3">
        <v>84</v>
      </c>
      <c r="G11" s="29"/>
    </row>
    <row r="12" spans="1:7" x14ac:dyDescent="0.3">
      <c r="A12" s="17" t="s">
        <v>16</v>
      </c>
      <c r="B12" s="19">
        <f t="shared" si="0"/>
        <v>164</v>
      </c>
      <c r="C12" s="3">
        <v>37</v>
      </c>
      <c r="D12" s="3">
        <v>91</v>
      </c>
      <c r="E12" s="3">
        <v>4</v>
      </c>
      <c r="F12" s="3">
        <v>32</v>
      </c>
      <c r="G12" s="29"/>
    </row>
    <row r="13" spans="1:7" x14ac:dyDescent="0.3">
      <c r="A13" s="17" t="s">
        <v>17</v>
      </c>
      <c r="B13" s="19">
        <f t="shared" si="0"/>
        <v>104</v>
      </c>
      <c r="C13" s="3">
        <v>17</v>
      </c>
      <c r="D13" s="3">
        <v>74</v>
      </c>
      <c r="E13" s="3">
        <v>3</v>
      </c>
      <c r="F13" s="3">
        <v>10</v>
      </c>
      <c r="G13" s="29"/>
    </row>
    <row r="14" spans="1:7" x14ac:dyDescent="0.3">
      <c r="A14" s="17" t="s">
        <v>18</v>
      </c>
      <c r="B14" s="19">
        <f t="shared" si="0"/>
        <v>153</v>
      </c>
      <c r="C14" s="3">
        <v>39</v>
      </c>
      <c r="D14" s="3">
        <v>101</v>
      </c>
      <c r="E14" s="3">
        <v>3</v>
      </c>
      <c r="F14" s="3">
        <v>10</v>
      </c>
      <c r="G14" s="29"/>
    </row>
    <row r="15" spans="1:7" x14ac:dyDescent="0.3">
      <c r="A15" s="17" t="s">
        <v>19</v>
      </c>
      <c r="B15" s="19">
        <f t="shared" si="0"/>
        <v>533</v>
      </c>
      <c r="C15" s="3">
        <v>107</v>
      </c>
      <c r="D15" s="3">
        <v>264</v>
      </c>
      <c r="E15" s="3">
        <v>122</v>
      </c>
      <c r="F15" s="3">
        <v>40</v>
      </c>
      <c r="G15" s="29"/>
    </row>
    <row r="16" spans="1:7" ht="13.5" thickBot="1" x14ac:dyDescent="0.35">
      <c r="A16" s="17" t="s">
        <v>20</v>
      </c>
      <c r="B16" s="20">
        <f t="shared" si="0"/>
        <v>546</v>
      </c>
      <c r="C16" s="3">
        <v>202</v>
      </c>
      <c r="D16" s="3">
        <v>280</v>
      </c>
      <c r="E16" s="3">
        <v>15</v>
      </c>
      <c r="F16" s="3">
        <v>49</v>
      </c>
      <c r="G16" s="29"/>
    </row>
    <row r="17" spans="1:7" s="8" customFormat="1" x14ac:dyDescent="0.3">
      <c r="A17" s="21" t="s">
        <v>21</v>
      </c>
      <c r="B17" s="22">
        <f>SUM(B5:B16)</f>
        <v>8326</v>
      </c>
      <c r="C17" s="22">
        <f>SUM(C5:C16)</f>
        <v>2638</v>
      </c>
      <c r="D17" s="23">
        <f>SUM(D5:D16)</f>
        <v>4650</v>
      </c>
      <c r="E17" s="23">
        <f>SUM(E5:E16)</f>
        <v>436</v>
      </c>
      <c r="F17" s="23">
        <f>SUM(F5:F16)</f>
        <v>602</v>
      </c>
      <c r="G17" s="30"/>
    </row>
    <row r="18" spans="1:7" x14ac:dyDescent="0.3">
      <c r="B18" s="31"/>
      <c r="C18" s="32"/>
      <c r="D18" s="32"/>
      <c r="E18" s="32"/>
      <c r="F18" s="32"/>
    </row>
    <row r="19" spans="1:7" ht="15.5" x14ac:dyDescent="0.35">
      <c r="A19" s="25" t="s">
        <v>80</v>
      </c>
    </row>
    <row r="20" spans="1:7" s="15" customFormat="1" ht="13.5" thickBot="1" x14ac:dyDescent="0.35">
      <c r="A20" s="26" t="s">
        <v>23</v>
      </c>
      <c r="B20" s="27"/>
      <c r="C20" s="27" t="s">
        <v>7</v>
      </c>
      <c r="D20" s="28" t="s">
        <v>6</v>
      </c>
      <c r="E20" s="28" t="s">
        <v>81</v>
      </c>
      <c r="F20" s="28" t="s">
        <v>60</v>
      </c>
    </row>
    <row r="21" spans="1:7" x14ac:dyDescent="0.3">
      <c r="A21" s="17" t="s">
        <v>9</v>
      </c>
      <c r="B21" s="33"/>
      <c r="C21" s="34">
        <f t="shared" ref="C21:F30" si="1">C5*100/$B5</f>
        <v>35.610335610335611</v>
      </c>
      <c r="D21" s="35">
        <f t="shared" si="1"/>
        <v>50.222750222750221</v>
      </c>
      <c r="E21" s="35">
        <f t="shared" si="1"/>
        <v>5.7618057618057614</v>
      </c>
      <c r="F21" s="35">
        <f t="shared" si="1"/>
        <v>8.4051084051084057</v>
      </c>
    </row>
    <row r="22" spans="1:7" x14ac:dyDescent="0.3">
      <c r="A22" s="17" t="s">
        <v>10</v>
      </c>
      <c r="B22" s="33"/>
      <c r="C22" s="33">
        <f t="shared" si="1"/>
        <v>34.383202099737531</v>
      </c>
      <c r="D22" s="36">
        <f t="shared" si="1"/>
        <v>61.811023622047244</v>
      </c>
      <c r="E22" s="36">
        <f t="shared" si="1"/>
        <v>2.8871391076115485</v>
      </c>
      <c r="F22" s="36">
        <f t="shared" si="1"/>
        <v>0.9186351706036745</v>
      </c>
    </row>
    <row r="23" spans="1:7" x14ac:dyDescent="0.3">
      <c r="A23" s="17" t="s">
        <v>11</v>
      </c>
      <c r="B23" s="33"/>
      <c r="C23" s="33">
        <f t="shared" si="1"/>
        <v>45.744680851063826</v>
      </c>
      <c r="D23" s="36">
        <f t="shared" si="1"/>
        <v>47.340425531914896</v>
      </c>
      <c r="E23" s="36">
        <f t="shared" si="1"/>
        <v>2.1276595744680851</v>
      </c>
      <c r="F23" s="36">
        <f t="shared" si="1"/>
        <v>4.7872340425531918</v>
      </c>
    </row>
    <row r="24" spans="1:7" x14ac:dyDescent="0.3">
      <c r="A24" s="17" t="s">
        <v>12</v>
      </c>
      <c r="B24" s="37"/>
      <c r="C24" s="33">
        <f t="shared" si="1"/>
        <v>32.255581216320245</v>
      </c>
      <c r="D24" s="36">
        <f t="shared" si="1"/>
        <v>61.662817551963052</v>
      </c>
      <c r="E24" s="36">
        <f t="shared" si="1"/>
        <v>2.2324865280985375</v>
      </c>
      <c r="F24" s="36">
        <f t="shared" si="1"/>
        <v>3.8491147036181679</v>
      </c>
    </row>
    <row r="25" spans="1:7" x14ac:dyDescent="0.3">
      <c r="A25" s="17" t="s">
        <v>13</v>
      </c>
      <c r="B25" s="33"/>
      <c r="C25" s="33">
        <f t="shared" si="1"/>
        <v>37.872340425531917</v>
      </c>
      <c r="D25" s="36">
        <f t="shared" si="1"/>
        <v>51.48936170212766</v>
      </c>
      <c r="E25" s="36">
        <f t="shared" si="1"/>
        <v>2.5531914893617023</v>
      </c>
      <c r="F25" s="36">
        <f t="shared" si="1"/>
        <v>8.085106382978724</v>
      </c>
    </row>
    <row r="26" spans="1:7" x14ac:dyDescent="0.3">
      <c r="A26" s="17" t="s">
        <v>14</v>
      </c>
      <c r="B26" s="33"/>
      <c r="C26" s="33">
        <f t="shared" si="1"/>
        <v>8.4795321637426895</v>
      </c>
      <c r="D26" s="36">
        <f t="shared" si="1"/>
        <v>82.748538011695913</v>
      </c>
      <c r="E26" s="36">
        <f t="shared" si="1"/>
        <v>6.1403508771929829</v>
      </c>
      <c r="F26" s="36">
        <f t="shared" si="1"/>
        <v>2.6315789473684212</v>
      </c>
    </row>
    <row r="27" spans="1:7" x14ac:dyDescent="0.3">
      <c r="A27" s="17" t="s">
        <v>15</v>
      </c>
      <c r="B27" s="33"/>
      <c r="C27" s="33">
        <f t="shared" si="1"/>
        <v>24.01263823064771</v>
      </c>
      <c r="D27" s="36">
        <f t="shared" si="1"/>
        <v>60.66350710900474</v>
      </c>
      <c r="E27" s="36">
        <f t="shared" si="1"/>
        <v>2.0537124802527646</v>
      </c>
      <c r="F27" s="36">
        <f t="shared" si="1"/>
        <v>13.270142180094787</v>
      </c>
    </row>
    <row r="28" spans="1:7" x14ac:dyDescent="0.3">
      <c r="A28" s="17" t="s">
        <v>16</v>
      </c>
      <c r="B28" s="33"/>
      <c r="C28" s="33">
        <f t="shared" si="1"/>
        <v>22.560975609756099</v>
      </c>
      <c r="D28" s="36">
        <f t="shared" si="1"/>
        <v>55.487804878048777</v>
      </c>
      <c r="E28" s="36">
        <f t="shared" si="1"/>
        <v>2.4390243902439024</v>
      </c>
      <c r="F28" s="36">
        <f t="shared" si="1"/>
        <v>19.512195121951219</v>
      </c>
    </row>
    <row r="29" spans="1:7" x14ac:dyDescent="0.3">
      <c r="A29" s="17" t="s">
        <v>17</v>
      </c>
      <c r="B29" s="33"/>
      <c r="C29" s="33">
        <f t="shared" si="1"/>
        <v>16.346153846153847</v>
      </c>
      <c r="D29" s="36">
        <f t="shared" si="1"/>
        <v>71.15384615384616</v>
      </c>
      <c r="E29" s="36">
        <f t="shared" si="1"/>
        <v>2.8846153846153846</v>
      </c>
      <c r="F29" s="36">
        <f t="shared" si="1"/>
        <v>9.615384615384615</v>
      </c>
    </row>
    <row r="30" spans="1:7" x14ac:dyDescent="0.3">
      <c r="A30" s="17" t="s">
        <v>18</v>
      </c>
      <c r="B30" s="33"/>
      <c r="C30" s="33">
        <f t="shared" si="1"/>
        <v>25.490196078431371</v>
      </c>
      <c r="D30" s="36">
        <f t="shared" si="1"/>
        <v>66.013071895424844</v>
      </c>
      <c r="E30" s="36">
        <f t="shared" si="1"/>
        <v>1.9607843137254901</v>
      </c>
      <c r="F30" s="36">
        <f t="shared" si="1"/>
        <v>6.5359477124183005</v>
      </c>
    </row>
    <row r="31" spans="1:7" x14ac:dyDescent="0.3">
      <c r="A31" s="17" t="s">
        <v>19</v>
      </c>
      <c r="B31" s="33"/>
      <c r="C31" s="33">
        <f>C15*100/$B15</f>
        <v>20.075046904315197</v>
      </c>
      <c r="D31" s="36">
        <f>D15*100/$B15</f>
        <v>49.530956848030016</v>
      </c>
      <c r="E31" s="36">
        <f>E15*100/$B15</f>
        <v>22.889305816135085</v>
      </c>
      <c r="F31" s="36">
        <f>F15*100/$B15</f>
        <v>7.5046904315197001</v>
      </c>
    </row>
    <row r="32" spans="1:7" ht="13.5" thickBot="1" x14ac:dyDescent="0.35">
      <c r="A32" s="17" t="s">
        <v>20</v>
      </c>
      <c r="B32" s="33"/>
      <c r="C32" s="38">
        <f t="shared" ref="C32:F33" si="2">C16*100/$B16</f>
        <v>36.996336996336993</v>
      </c>
      <c r="D32" s="39">
        <f t="shared" si="2"/>
        <v>51.282051282051285</v>
      </c>
      <c r="E32" s="39">
        <f t="shared" si="2"/>
        <v>2.7472527472527473</v>
      </c>
      <c r="F32" s="39">
        <f t="shared" si="2"/>
        <v>8.9743589743589745</v>
      </c>
    </row>
    <row r="33" spans="1:7" s="8" customFormat="1" x14ac:dyDescent="0.3">
      <c r="A33" s="21" t="s">
        <v>21</v>
      </c>
      <c r="B33" s="40"/>
      <c r="C33" s="40">
        <f t="shared" si="2"/>
        <v>31.683881815998078</v>
      </c>
      <c r="D33" s="41">
        <f t="shared" si="2"/>
        <v>55.84914724957963</v>
      </c>
      <c r="E33" s="41">
        <f t="shared" si="2"/>
        <v>5.2366082152294018</v>
      </c>
      <c r="F33" s="41">
        <f t="shared" si="2"/>
        <v>7.2303627191928896</v>
      </c>
      <c r="G33" s="30"/>
    </row>
    <row r="35" spans="1:7" ht="15.5" x14ac:dyDescent="0.35">
      <c r="A35" s="25" t="s">
        <v>82</v>
      </c>
    </row>
    <row r="36" spans="1:7" s="15" customFormat="1" ht="13.5" thickBot="1" x14ac:dyDescent="0.35">
      <c r="A36" s="26" t="s">
        <v>23</v>
      </c>
      <c r="B36" s="42"/>
      <c r="C36" s="27" t="s">
        <v>7</v>
      </c>
      <c r="D36" s="28" t="s">
        <v>6</v>
      </c>
      <c r="E36" s="28" t="s">
        <v>81</v>
      </c>
      <c r="F36" s="28" t="s">
        <v>60</v>
      </c>
    </row>
    <row r="37" spans="1:7" x14ac:dyDescent="0.3">
      <c r="A37" s="17" t="s">
        <v>9</v>
      </c>
      <c r="B37" s="43"/>
      <c r="C37" s="33">
        <f>C21-'1994'!G56</f>
        <v>-0.74237943051013389</v>
      </c>
      <c r="D37" s="44">
        <f>D21-'1994'!F56</f>
        <v>0.31885786330764887</v>
      </c>
      <c r="E37" s="44">
        <f>E21-'1994'!H56</f>
        <v>-2.1670745841817443</v>
      </c>
      <c r="F37" s="44">
        <f>F21-'1994'!I56</f>
        <v>2.5905961513842346</v>
      </c>
    </row>
    <row r="38" spans="1:7" x14ac:dyDescent="0.3">
      <c r="A38" s="17" t="s">
        <v>10</v>
      </c>
      <c r="B38" s="43"/>
      <c r="C38" s="33">
        <f>C22-'1994'!G59</f>
        <v>-9.1099485851939761</v>
      </c>
      <c r="D38" s="44">
        <f>D22-'1994'!F59</f>
        <v>12.267644626613453</v>
      </c>
      <c r="E38" s="44">
        <f>E22-'1994'!H59</f>
        <v>-2.5923129471829718</v>
      </c>
      <c r="F38" s="44">
        <f>F22-'1994'!I59</f>
        <v>-0.56538309423650823</v>
      </c>
    </row>
    <row r="39" spans="1:7" x14ac:dyDescent="0.3">
      <c r="A39" s="17" t="s">
        <v>11</v>
      </c>
      <c r="B39" s="43"/>
      <c r="C39" s="33">
        <f>C23-'1994'!G54</f>
        <v>-18.718129066291546</v>
      </c>
      <c r="D39" s="44">
        <f>D23-'1994'!F54</f>
        <v>19.654475118691757</v>
      </c>
      <c r="E39" s="44">
        <f>E23-'1994'!H54</f>
        <v>-3.657464392474064</v>
      </c>
      <c r="F39" s="44">
        <f>F23-'1994'!I54</f>
        <v>2.7211183400738532</v>
      </c>
    </row>
    <row r="40" spans="1:7" x14ac:dyDescent="0.3">
      <c r="A40" s="17" t="s">
        <v>12</v>
      </c>
      <c r="B40" s="43"/>
      <c r="C40" s="33">
        <f>C24-'1994'!G63</f>
        <v>-0.30691878367975534</v>
      </c>
      <c r="D40" s="44">
        <f>D24-'1994'!F63</f>
        <v>0.1003175519630517</v>
      </c>
      <c r="E40" s="44">
        <f>E24-'1994'!H63</f>
        <v>-1.8925134719014625</v>
      </c>
      <c r="F40" s="44">
        <f>F24-'1994'!I63</f>
        <v>2.0991147036181679</v>
      </c>
    </row>
    <row r="41" spans="1:7" x14ac:dyDescent="0.3">
      <c r="A41" s="17" t="s">
        <v>13</v>
      </c>
      <c r="B41" s="43"/>
      <c r="C41" s="33">
        <f>C25-'1994'!G64</f>
        <v>-4.8662487860863379</v>
      </c>
      <c r="D41" s="44">
        <f>D25-'1994'!F64</f>
        <v>6.2611459344928022</v>
      </c>
      <c r="E41" s="44">
        <f>E25-'1994'!H64</f>
        <v>-2.8409993820075927</v>
      </c>
      <c r="F41" s="44">
        <f>F25-'1994'!I64</f>
        <v>1.4461022336011302</v>
      </c>
    </row>
    <row r="42" spans="1:7" x14ac:dyDescent="0.3">
      <c r="A42" s="17" t="s">
        <v>14</v>
      </c>
      <c r="B42" s="43"/>
      <c r="C42" s="33">
        <f>C26-'1994'!G68</f>
        <v>-3.0867328964982743</v>
      </c>
      <c r="D42" s="44">
        <f>D26-'1994'!F68</f>
        <v>6.1220319875995273</v>
      </c>
      <c r="E42" s="44">
        <f>E26-'1994'!H68</f>
        <v>-1.81145635172268</v>
      </c>
      <c r="F42" s="44">
        <f>F26-'1994'!I68</f>
        <v>-1.2238427393785667</v>
      </c>
    </row>
    <row r="43" spans="1:7" x14ac:dyDescent="0.3">
      <c r="A43" s="17" t="s">
        <v>15</v>
      </c>
      <c r="B43" s="43"/>
      <c r="C43" s="33">
        <f>C27-'1994'!G73</f>
        <v>-9.0275627743774152</v>
      </c>
      <c r="D43" s="44">
        <f>D27-'1994'!F73</f>
        <v>3.125818666793684</v>
      </c>
      <c r="E43" s="44">
        <f>E27-'1994'!H73</f>
        <v>-4.1020664142195971</v>
      </c>
      <c r="F43" s="44">
        <f>F27-'1994'!I73</f>
        <v>10.003810521803329</v>
      </c>
    </row>
    <row r="44" spans="1:7" x14ac:dyDescent="0.3">
      <c r="A44" s="17" t="s">
        <v>16</v>
      </c>
      <c r="B44" s="43"/>
      <c r="C44" s="33">
        <f>C28-'1994'!G69</f>
        <v>-14.545942629237615</v>
      </c>
      <c r="D44" s="44">
        <f>D28-'1994'!F69</f>
        <v>10.833716827734314</v>
      </c>
      <c r="E44" s="44">
        <f>E28-'1994'!H69</f>
        <v>-6.3660070562969775</v>
      </c>
      <c r="F44" s="44">
        <f>F28-'1994'!I69</f>
        <v>10.078232857800275</v>
      </c>
    </row>
    <row r="45" spans="1:7" x14ac:dyDescent="0.3">
      <c r="A45" s="17" t="s">
        <v>17</v>
      </c>
      <c r="B45" s="43"/>
      <c r="C45" s="33">
        <f>C29-'1994'!G65</f>
        <v>-0.89522546419098248</v>
      </c>
      <c r="D45" s="44">
        <f>D29-'1994'!F65</f>
        <v>-5.5702917771883165</v>
      </c>
      <c r="E45" s="44">
        <f>E29-'1994'!H65</f>
        <v>0.29840848806366038</v>
      </c>
      <c r="F45" s="44">
        <f>F29-'1994'!I65</f>
        <v>6.1671087533156497</v>
      </c>
    </row>
    <row r="46" spans="1:7" x14ac:dyDescent="0.3">
      <c r="A46" s="17" t="s">
        <v>18</v>
      </c>
      <c r="B46" s="43"/>
      <c r="C46" s="33">
        <f>C30-'1994'!G66</f>
        <v>2.234382124943</v>
      </c>
      <c r="D46" s="44">
        <f>D30-'1994'!F66</f>
        <v>-4.9171606627146929</v>
      </c>
      <c r="E46" s="44">
        <f>E30-'1994'!H66</f>
        <v>-2.1089831281349749</v>
      </c>
      <c r="F46" s="44">
        <f>F30-'1994'!I66</f>
        <v>4.7917616659066731</v>
      </c>
    </row>
    <row r="47" spans="1:7" x14ac:dyDescent="0.3">
      <c r="A47" s="17" t="s">
        <v>19</v>
      </c>
      <c r="B47" s="43"/>
      <c r="C47" s="33">
        <f>C31-'1994'!G74</f>
        <v>-1.003384468233822</v>
      </c>
      <c r="D47" s="44">
        <f>D31-'1994'!F74</f>
        <v>-8.1487817140614851</v>
      </c>
      <c r="E47" s="44">
        <f>E31-'1994'!H74</f>
        <v>8.5102208488148232</v>
      </c>
      <c r="F47" s="44">
        <f>F31-'1994'!I74</f>
        <v>0.64194533348048477</v>
      </c>
    </row>
    <row r="48" spans="1:7" ht="13.5" thickBot="1" x14ac:dyDescent="0.35">
      <c r="A48" s="17" t="s">
        <v>20</v>
      </c>
      <c r="B48" s="43"/>
      <c r="C48" s="33">
        <f>C32-'1994'!G76</f>
        <v>1.9111097236097194</v>
      </c>
      <c r="D48" s="44">
        <f>D32-'1994'!F76</f>
        <v>18.611596736596738</v>
      </c>
      <c r="E48" s="44">
        <f>E32-'1994'!H76</f>
        <v>-1.6561563436563436</v>
      </c>
      <c r="F48" s="44">
        <f>F32-'1994'!I76</f>
        <v>-18.866550116550115</v>
      </c>
    </row>
    <row r="49" spans="1:7" x14ac:dyDescent="0.3">
      <c r="A49" s="21" t="s">
        <v>21</v>
      </c>
      <c r="B49" s="45"/>
      <c r="C49" s="40">
        <f>C33-'1994'!G77</f>
        <v>-2.7886293281326786</v>
      </c>
      <c r="D49" s="41">
        <f>D33-'1994'!F77</f>
        <v>3.219132390738622</v>
      </c>
      <c r="E49" s="41">
        <f>E33-'1994'!H77</f>
        <v>-1.6578940135967501</v>
      </c>
      <c r="F49" s="41">
        <f>F33-'1994'!I77</f>
        <v>1.2273909509908094</v>
      </c>
      <c r="G49" s="31"/>
    </row>
    <row r="51" spans="1:7" ht="30" customHeight="1" x14ac:dyDescent="0.35">
      <c r="A51" s="25" t="s">
        <v>83</v>
      </c>
    </row>
    <row r="52" spans="1:7" x14ac:dyDescent="0.3">
      <c r="A52" s="46"/>
      <c r="B52" s="47"/>
      <c r="C52" s="48" t="s">
        <v>7</v>
      </c>
      <c r="D52" s="48" t="s">
        <v>6</v>
      </c>
      <c r="E52" s="48" t="s">
        <v>81</v>
      </c>
      <c r="F52" s="48" t="s">
        <v>60</v>
      </c>
    </row>
    <row r="53" spans="1:7" x14ac:dyDescent="0.3">
      <c r="A53" s="49" t="s">
        <v>86</v>
      </c>
      <c r="B53" s="10"/>
      <c r="C53" s="50">
        <f>C5</f>
        <v>1199</v>
      </c>
      <c r="D53" s="50">
        <f>D5</f>
        <v>1691</v>
      </c>
      <c r="E53" s="50">
        <f>E5</f>
        <v>194</v>
      </c>
      <c r="F53" s="50">
        <f>F5</f>
        <v>283</v>
      </c>
    </row>
    <row r="54" spans="1:7" x14ac:dyDescent="0.3">
      <c r="A54" s="3" t="s">
        <v>85</v>
      </c>
      <c r="B54" s="10"/>
      <c r="C54" s="51">
        <f>C21</f>
        <v>35.610335610335611</v>
      </c>
      <c r="D54" s="51">
        <f>D21</f>
        <v>50.222750222750221</v>
      </c>
      <c r="E54" s="51">
        <f>E21</f>
        <v>5.7618057618057614</v>
      </c>
      <c r="F54" s="51">
        <f>F21</f>
        <v>8.4051084051084057</v>
      </c>
    </row>
    <row r="55" spans="1:7" x14ac:dyDescent="0.3">
      <c r="A55" s="3" t="s">
        <v>84</v>
      </c>
      <c r="B55" s="10"/>
      <c r="C55" s="51">
        <f>C37</f>
        <v>-0.74237943051013389</v>
      </c>
      <c r="D55" s="51">
        <f>D37</f>
        <v>0.31885786330764887</v>
      </c>
      <c r="E55" s="51">
        <f>E37</f>
        <v>-2.1670745841817443</v>
      </c>
      <c r="F55" s="51">
        <f>F37</f>
        <v>2.5905961513842346</v>
      </c>
    </row>
    <row r="74" spans="1:6" ht="30" customHeight="1" x14ac:dyDescent="0.35">
      <c r="A74" s="25" t="s">
        <v>10</v>
      </c>
    </row>
    <row r="75" spans="1:6" x14ac:dyDescent="0.3">
      <c r="A75" s="46"/>
      <c r="B75" s="47"/>
      <c r="C75" s="48" t="s">
        <v>7</v>
      </c>
      <c r="D75" s="48" t="s">
        <v>6</v>
      </c>
      <c r="E75" s="48" t="s">
        <v>81</v>
      </c>
      <c r="F75" s="48" t="s">
        <v>60</v>
      </c>
    </row>
    <row r="76" spans="1:6" x14ac:dyDescent="0.3">
      <c r="A76" s="31" t="s">
        <v>86</v>
      </c>
      <c r="B76" s="10"/>
      <c r="C76" s="50">
        <f>C6</f>
        <v>262</v>
      </c>
      <c r="D76" s="50">
        <f>D6</f>
        <v>471</v>
      </c>
      <c r="E76" s="50">
        <f>E6</f>
        <v>22</v>
      </c>
      <c r="F76" s="50">
        <f>F6</f>
        <v>7</v>
      </c>
    </row>
    <row r="77" spans="1:6" x14ac:dyDescent="0.3">
      <c r="A77" s="3" t="s">
        <v>85</v>
      </c>
      <c r="B77" s="10"/>
      <c r="C77" s="51">
        <f>C22</f>
        <v>34.383202099737531</v>
      </c>
      <c r="D77" s="51">
        <f>D22</f>
        <v>61.811023622047244</v>
      </c>
      <c r="E77" s="51">
        <f>E22</f>
        <v>2.8871391076115485</v>
      </c>
      <c r="F77" s="51">
        <f>F22</f>
        <v>0.9186351706036745</v>
      </c>
    </row>
    <row r="78" spans="1:6" x14ac:dyDescent="0.3">
      <c r="A78" s="3" t="s">
        <v>84</v>
      </c>
      <c r="B78" s="10"/>
      <c r="C78" s="51">
        <f>C38</f>
        <v>-9.1099485851939761</v>
      </c>
      <c r="D78" s="51">
        <f>D38</f>
        <v>12.267644626613453</v>
      </c>
      <c r="E78" s="51">
        <f>E38</f>
        <v>-2.5923129471829718</v>
      </c>
      <c r="F78" s="51">
        <f>F38</f>
        <v>-0.56538309423650823</v>
      </c>
    </row>
    <row r="97" spans="1:6" ht="30" customHeight="1" x14ac:dyDescent="0.35">
      <c r="A97" s="25" t="s">
        <v>11</v>
      </c>
    </row>
    <row r="98" spans="1:6" x14ac:dyDescent="0.3">
      <c r="A98" s="46"/>
      <c r="B98" s="47"/>
      <c r="C98" s="48" t="s">
        <v>7</v>
      </c>
      <c r="D98" s="48" t="s">
        <v>6</v>
      </c>
      <c r="E98" s="48" t="s">
        <v>81</v>
      </c>
      <c r="F98" s="48" t="s">
        <v>60</v>
      </c>
    </row>
    <row r="99" spans="1:6" x14ac:dyDescent="0.3">
      <c r="A99" s="31" t="s">
        <v>86</v>
      </c>
      <c r="B99" s="10"/>
      <c r="C99" s="50">
        <f>C7</f>
        <v>86</v>
      </c>
      <c r="D99" s="50">
        <f>D7</f>
        <v>89</v>
      </c>
      <c r="E99" s="50">
        <f>E7</f>
        <v>4</v>
      </c>
      <c r="F99" s="50">
        <f>F7</f>
        <v>9</v>
      </c>
    </row>
    <row r="100" spans="1:6" x14ac:dyDescent="0.3">
      <c r="A100" s="3" t="s">
        <v>85</v>
      </c>
      <c r="B100" s="10"/>
      <c r="C100" s="44">
        <f>C23</f>
        <v>45.744680851063826</v>
      </c>
      <c r="D100" s="44">
        <f>D23</f>
        <v>47.340425531914896</v>
      </c>
      <c r="E100" s="44">
        <f>E23</f>
        <v>2.1276595744680851</v>
      </c>
      <c r="F100" s="44">
        <f>F23</f>
        <v>4.7872340425531918</v>
      </c>
    </row>
    <row r="101" spans="1:6" x14ac:dyDescent="0.3">
      <c r="A101" s="3" t="s">
        <v>84</v>
      </c>
      <c r="B101" s="10"/>
      <c r="C101" s="44">
        <f>C39</f>
        <v>-18.718129066291546</v>
      </c>
      <c r="D101" s="44">
        <f>D39</f>
        <v>19.654475118691757</v>
      </c>
      <c r="E101" s="44">
        <f>E39</f>
        <v>-3.657464392474064</v>
      </c>
      <c r="F101" s="44">
        <f>F39</f>
        <v>2.7211183400738532</v>
      </c>
    </row>
    <row r="120" spans="1:6" ht="30" customHeight="1" x14ac:dyDescent="0.35">
      <c r="A120" s="25" t="s">
        <v>12</v>
      </c>
    </row>
    <row r="121" spans="1:6" x14ac:dyDescent="0.3">
      <c r="A121" s="46"/>
      <c r="B121" s="47"/>
      <c r="C121" s="48" t="s">
        <v>7</v>
      </c>
      <c r="D121" s="48" t="s">
        <v>6</v>
      </c>
      <c r="E121" s="48" t="s">
        <v>81</v>
      </c>
      <c r="F121" s="48" t="s">
        <v>60</v>
      </c>
    </row>
    <row r="122" spans="1:6" x14ac:dyDescent="0.3">
      <c r="A122" s="31" t="s">
        <v>86</v>
      </c>
      <c r="B122" s="10"/>
      <c r="C122" s="50">
        <f>C8</f>
        <v>419</v>
      </c>
      <c r="D122" s="50">
        <f>D8</f>
        <v>801</v>
      </c>
      <c r="E122" s="50">
        <f>E8</f>
        <v>29</v>
      </c>
      <c r="F122" s="50">
        <f>F8</f>
        <v>50</v>
      </c>
    </row>
    <row r="123" spans="1:6" x14ac:dyDescent="0.3">
      <c r="A123" s="3" t="s">
        <v>85</v>
      </c>
      <c r="B123" s="10"/>
      <c r="C123" s="44">
        <f>C24</f>
        <v>32.255581216320245</v>
      </c>
      <c r="D123" s="44">
        <f>D24</f>
        <v>61.662817551963052</v>
      </c>
      <c r="E123" s="44">
        <f>E24</f>
        <v>2.2324865280985375</v>
      </c>
      <c r="F123" s="44">
        <f>F24</f>
        <v>3.8491147036181679</v>
      </c>
    </row>
    <row r="124" spans="1:6" x14ac:dyDescent="0.3">
      <c r="A124" s="3" t="s">
        <v>84</v>
      </c>
      <c r="B124" s="10"/>
      <c r="C124" s="44">
        <f>C40</f>
        <v>-0.30691878367975534</v>
      </c>
      <c r="D124" s="44">
        <f>D40</f>
        <v>0.1003175519630517</v>
      </c>
      <c r="E124" s="44">
        <f>E40</f>
        <v>-1.8925134719014625</v>
      </c>
      <c r="F124" s="44">
        <f>F40</f>
        <v>2.0991147036181679</v>
      </c>
    </row>
    <row r="143" spans="1:6" ht="30" customHeight="1" x14ac:dyDescent="0.35">
      <c r="A143" s="25" t="s">
        <v>13</v>
      </c>
    </row>
    <row r="144" spans="1:6" x14ac:dyDescent="0.3">
      <c r="A144" s="46"/>
      <c r="B144" s="47"/>
      <c r="C144" s="48" t="s">
        <v>7</v>
      </c>
      <c r="D144" s="48" t="s">
        <v>6</v>
      </c>
      <c r="E144" s="48" t="s">
        <v>81</v>
      </c>
      <c r="F144" s="48" t="s">
        <v>60</v>
      </c>
    </row>
    <row r="145" spans="1:6" x14ac:dyDescent="0.3">
      <c r="A145" s="31" t="s">
        <v>86</v>
      </c>
      <c r="B145" s="10"/>
      <c r="C145" s="50">
        <f>C9</f>
        <v>89</v>
      </c>
      <c r="D145" s="50">
        <f>D9</f>
        <v>121</v>
      </c>
      <c r="E145" s="50">
        <f>E9</f>
        <v>6</v>
      </c>
      <c r="F145" s="50">
        <f>F9</f>
        <v>19</v>
      </c>
    </row>
    <row r="146" spans="1:6" x14ac:dyDescent="0.3">
      <c r="A146" s="3" t="s">
        <v>85</v>
      </c>
      <c r="B146" s="10"/>
      <c r="C146" s="44">
        <f>C25</f>
        <v>37.872340425531917</v>
      </c>
      <c r="D146" s="44">
        <f>D25</f>
        <v>51.48936170212766</v>
      </c>
      <c r="E146" s="44">
        <f>E25</f>
        <v>2.5531914893617023</v>
      </c>
      <c r="F146" s="44">
        <f>F25</f>
        <v>8.085106382978724</v>
      </c>
    </row>
    <row r="147" spans="1:6" x14ac:dyDescent="0.3">
      <c r="A147" s="3" t="s">
        <v>84</v>
      </c>
      <c r="B147" s="10"/>
      <c r="C147" s="44">
        <f>C41</f>
        <v>-4.8662487860863379</v>
      </c>
      <c r="D147" s="44">
        <f>D41</f>
        <v>6.2611459344928022</v>
      </c>
      <c r="E147" s="44">
        <f>E41</f>
        <v>-2.8409993820075927</v>
      </c>
      <c r="F147" s="44">
        <f>F41</f>
        <v>1.4461022336011302</v>
      </c>
    </row>
    <row r="166" spans="1:6" ht="30" customHeight="1" x14ac:dyDescent="0.35">
      <c r="A166" s="25" t="s">
        <v>14</v>
      </c>
    </row>
    <row r="167" spans="1:6" x14ac:dyDescent="0.3">
      <c r="A167" s="46"/>
      <c r="B167" s="47"/>
      <c r="C167" s="48" t="s">
        <v>7</v>
      </c>
      <c r="D167" s="48" t="s">
        <v>6</v>
      </c>
      <c r="E167" s="48" t="s">
        <v>81</v>
      </c>
      <c r="F167" s="48" t="s">
        <v>60</v>
      </c>
    </row>
    <row r="168" spans="1:6" x14ac:dyDescent="0.3">
      <c r="A168" s="31" t="s">
        <v>86</v>
      </c>
      <c r="B168" s="10"/>
      <c r="C168" s="50">
        <f>C10</f>
        <v>29</v>
      </c>
      <c r="D168" s="50">
        <f>D10</f>
        <v>283</v>
      </c>
      <c r="E168" s="50">
        <f>E10</f>
        <v>21</v>
      </c>
      <c r="F168" s="50">
        <f>F10</f>
        <v>9</v>
      </c>
    </row>
    <row r="169" spans="1:6" x14ac:dyDescent="0.3">
      <c r="A169" s="3" t="s">
        <v>85</v>
      </c>
      <c r="B169" s="10"/>
      <c r="C169" s="44">
        <f>C26</f>
        <v>8.4795321637426895</v>
      </c>
      <c r="D169" s="44">
        <f>D26</f>
        <v>82.748538011695913</v>
      </c>
      <c r="E169" s="44">
        <f>E26</f>
        <v>6.1403508771929829</v>
      </c>
      <c r="F169" s="44">
        <f>F26</f>
        <v>2.6315789473684212</v>
      </c>
    </row>
    <row r="170" spans="1:6" x14ac:dyDescent="0.3">
      <c r="A170" s="3" t="s">
        <v>84</v>
      </c>
      <c r="B170" s="10"/>
      <c r="C170" s="44">
        <f>C42</f>
        <v>-3.0867328964982743</v>
      </c>
      <c r="D170" s="44">
        <f>D42</f>
        <v>6.1220319875995273</v>
      </c>
      <c r="E170" s="44">
        <f>E42</f>
        <v>-1.81145635172268</v>
      </c>
      <c r="F170" s="44">
        <f>F42</f>
        <v>-1.2238427393785667</v>
      </c>
    </row>
    <row r="189" spans="1:6" ht="30" customHeight="1" x14ac:dyDescent="0.35">
      <c r="A189" s="25" t="s">
        <v>15</v>
      </c>
    </row>
    <row r="190" spans="1:6" x14ac:dyDescent="0.3">
      <c r="A190" s="46"/>
      <c r="B190" s="47"/>
      <c r="C190" s="48" t="s">
        <v>7</v>
      </c>
      <c r="D190" s="48" t="s">
        <v>6</v>
      </c>
      <c r="E190" s="48" t="s">
        <v>81</v>
      </c>
      <c r="F190" s="48" t="s">
        <v>60</v>
      </c>
    </row>
    <row r="191" spans="1:6" x14ac:dyDescent="0.3">
      <c r="A191" s="31" t="s">
        <v>86</v>
      </c>
      <c r="B191" s="10"/>
      <c r="C191" s="50">
        <f>C11</f>
        <v>152</v>
      </c>
      <c r="D191" s="50">
        <f>D11</f>
        <v>384</v>
      </c>
      <c r="E191" s="50">
        <f>E11</f>
        <v>13</v>
      </c>
      <c r="F191" s="50">
        <f>F11</f>
        <v>84</v>
      </c>
    </row>
    <row r="192" spans="1:6" x14ac:dyDescent="0.3">
      <c r="A192" s="3" t="s">
        <v>85</v>
      </c>
      <c r="B192" s="10"/>
      <c r="C192" s="44">
        <f>C27</f>
        <v>24.01263823064771</v>
      </c>
      <c r="D192" s="44">
        <f>D27</f>
        <v>60.66350710900474</v>
      </c>
      <c r="E192" s="44">
        <f>E27</f>
        <v>2.0537124802527646</v>
      </c>
      <c r="F192" s="44">
        <f>F27</f>
        <v>13.270142180094787</v>
      </c>
    </row>
    <row r="193" spans="1:6" x14ac:dyDescent="0.3">
      <c r="A193" s="3" t="s">
        <v>84</v>
      </c>
      <c r="B193" s="10"/>
      <c r="C193" s="44">
        <f>C43</f>
        <v>-9.0275627743774152</v>
      </c>
      <c r="D193" s="44">
        <f>D43</f>
        <v>3.125818666793684</v>
      </c>
      <c r="E193" s="44">
        <f>E43</f>
        <v>-4.1020664142195971</v>
      </c>
      <c r="F193" s="44">
        <f>F43</f>
        <v>10.003810521803329</v>
      </c>
    </row>
    <row r="212" spans="1:6" ht="30" customHeight="1" x14ac:dyDescent="0.35">
      <c r="A212" s="25" t="s">
        <v>16</v>
      </c>
    </row>
    <row r="213" spans="1:6" x14ac:dyDescent="0.3">
      <c r="A213" s="46"/>
      <c r="B213" s="47"/>
      <c r="C213" s="48" t="s">
        <v>7</v>
      </c>
      <c r="D213" s="48" t="s">
        <v>6</v>
      </c>
      <c r="E213" s="48" t="s">
        <v>81</v>
      </c>
      <c r="F213" s="48" t="s">
        <v>60</v>
      </c>
    </row>
    <row r="214" spans="1:6" x14ac:dyDescent="0.3">
      <c r="A214" s="31" t="s">
        <v>86</v>
      </c>
      <c r="B214" s="10"/>
      <c r="C214" s="50">
        <f>C12</f>
        <v>37</v>
      </c>
      <c r="D214" s="50">
        <f>D12</f>
        <v>91</v>
      </c>
      <c r="E214" s="50">
        <f>E12</f>
        <v>4</v>
      </c>
      <c r="F214" s="50">
        <f>F12</f>
        <v>32</v>
      </c>
    </row>
    <row r="215" spans="1:6" x14ac:dyDescent="0.3">
      <c r="A215" s="3" t="s">
        <v>85</v>
      </c>
      <c r="B215" s="10"/>
      <c r="C215" s="44">
        <f>C28</f>
        <v>22.560975609756099</v>
      </c>
      <c r="D215" s="44">
        <f>D28</f>
        <v>55.487804878048777</v>
      </c>
      <c r="E215" s="44">
        <f>E28</f>
        <v>2.4390243902439024</v>
      </c>
      <c r="F215" s="44">
        <f>F28</f>
        <v>19.512195121951219</v>
      </c>
    </row>
    <row r="216" spans="1:6" x14ac:dyDescent="0.3">
      <c r="A216" s="3" t="s">
        <v>84</v>
      </c>
      <c r="B216" s="10"/>
      <c r="C216" s="44">
        <f>C44</f>
        <v>-14.545942629237615</v>
      </c>
      <c r="D216" s="44">
        <f>D44</f>
        <v>10.833716827734314</v>
      </c>
      <c r="E216" s="44">
        <f>E44</f>
        <v>-6.3660070562969775</v>
      </c>
      <c r="F216" s="44">
        <f>F44</f>
        <v>10.078232857800275</v>
      </c>
    </row>
    <row r="235" spans="1:6" ht="30" customHeight="1" x14ac:dyDescent="0.35">
      <c r="A235" s="25" t="s">
        <v>17</v>
      </c>
    </row>
    <row r="236" spans="1:6" x14ac:dyDescent="0.3">
      <c r="A236" s="46"/>
      <c r="B236" s="47"/>
      <c r="C236" s="48" t="s">
        <v>7</v>
      </c>
      <c r="D236" s="48" t="s">
        <v>6</v>
      </c>
      <c r="E236" s="48" t="s">
        <v>81</v>
      </c>
      <c r="F236" s="48" t="s">
        <v>60</v>
      </c>
    </row>
    <row r="237" spans="1:6" x14ac:dyDescent="0.3">
      <c r="A237" s="31" t="s">
        <v>86</v>
      </c>
      <c r="B237" s="10"/>
      <c r="C237" s="50">
        <f>C13</f>
        <v>17</v>
      </c>
      <c r="D237" s="50">
        <f>D13</f>
        <v>74</v>
      </c>
      <c r="E237" s="50">
        <f>E13</f>
        <v>3</v>
      </c>
      <c r="F237" s="50">
        <f>F13</f>
        <v>10</v>
      </c>
    </row>
    <row r="238" spans="1:6" x14ac:dyDescent="0.3">
      <c r="A238" s="3" t="s">
        <v>85</v>
      </c>
      <c r="B238" s="10"/>
      <c r="C238" s="44">
        <f>C29</f>
        <v>16.346153846153847</v>
      </c>
      <c r="D238" s="44">
        <f>D29</f>
        <v>71.15384615384616</v>
      </c>
      <c r="E238" s="44">
        <f>E29</f>
        <v>2.8846153846153846</v>
      </c>
      <c r="F238" s="44">
        <f>F29</f>
        <v>9.615384615384615</v>
      </c>
    </row>
    <row r="239" spans="1:6" x14ac:dyDescent="0.3">
      <c r="A239" s="3" t="s">
        <v>84</v>
      </c>
      <c r="B239" s="10"/>
      <c r="C239" s="44">
        <f>C45</f>
        <v>-0.89522546419098248</v>
      </c>
      <c r="D239" s="44">
        <f>D45</f>
        <v>-5.5702917771883165</v>
      </c>
      <c r="E239" s="44">
        <f>E45</f>
        <v>0.29840848806366038</v>
      </c>
      <c r="F239" s="44">
        <f>F45</f>
        <v>6.1671087533156497</v>
      </c>
    </row>
    <row r="258" spans="1:6" ht="30" customHeight="1" x14ac:dyDescent="0.35">
      <c r="A258" s="25" t="s">
        <v>18</v>
      </c>
    </row>
    <row r="259" spans="1:6" x14ac:dyDescent="0.3">
      <c r="A259" s="46"/>
      <c r="B259" s="47"/>
      <c r="C259" s="48" t="s">
        <v>7</v>
      </c>
      <c r="D259" s="48" t="s">
        <v>6</v>
      </c>
      <c r="E259" s="48" t="s">
        <v>81</v>
      </c>
      <c r="F259" s="48" t="s">
        <v>60</v>
      </c>
    </row>
    <row r="260" spans="1:6" x14ac:dyDescent="0.3">
      <c r="A260" s="31" t="s">
        <v>86</v>
      </c>
      <c r="B260" s="10"/>
      <c r="C260" s="50">
        <f>C14</f>
        <v>39</v>
      </c>
      <c r="D260" s="50">
        <f>D14</f>
        <v>101</v>
      </c>
      <c r="E260" s="50">
        <f>E14</f>
        <v>3</v>
      </c>
      <c r="F260" s="50">
        <f>F14</f>
        <v>10</v>
      </c>
    </row>
    <row r="261" spans="1:6" x14ac:dyDescent="0.3">
      <c r="A261" s="3" t="s">
        <v>85</v>
      </c>
      <c r="B261" s="10"/>
      <c r="C261" s="44">
        <f>C30</f>
        <v>25.490196078431371</v>
      </c>
      <c r="D261" s="44">
        <f>D30</f>
        <v>66.013071895424844</v>
      </c>
      <c r="E261" s="44">
        <f>E30</f>
        <v>1.9607843137254901</v>
      </c>
      <c r="F261" s="44">
        <f>F30</f>
        <v>6.5359477124183005</v>
      </c>
    </row>
    <row r="262" spans="1:6" x14ac:dyDescent="0.3">
      <c r="A262" s="3" t="s">
        <v>84</v>
      </c>
      <c r="B262" s="10"/>
      <c r="C262" s="44">
        <f>C46</f>
        <v>2.234382124943</v>
      </c>
      <c r="D262" s="44">
        <f>D46</f>
        <v>-4.9171606627146929</v>
      </c>
      <c r="E262" s="44">
        <f>E46</f>
        <v>-2.1089831281349749</v>
      </c>
      <c r="F262" s="44">
        <f>F46</f>
        <v>4.7917616659066731</v>
      </c>
    </row>
    <row r="281" spans="1:6" ht="30" customHeight="1" x14ac:dyDescent="0.35">
      <c r="A281" s="25" t="s">
        <v>19</v>
      </c>
    </row>
    <row r="282" spans="1:6" x14ac:dyDescent="0.3">
      <c r="A282" s="46"/>
      <c r="B282" s="47"/>
      <c r="C282" s="48" t="s">
        <v>7</v>
      </c>
      <c r="D282" s="48" t="s">
        <v>6</v>
      </c>
      <c r="E282" s="48" t="s">
        <v>81</v>
      </c>
      <c r="F282" s="48" t="s">
        <v>60</v>
      </c>
    </row>
    <row r="283" spans="1:6" x14ac:dyDescent="0.3">
      <c r="A283" s="31" t="s">
        <v>86</v>
      </c>
      <c r="B283" s="10"/>
      <c r="C283" s="50">
        <f>C15</f>
        <v>107</v>
      </c>
      <c r="D283" s="50">
        <f>D15</f>
        <v>264</v>
      </c>
      <c r="E283" s="50">
        <f>E15</f>
        <v>122</v>
      </c>
      <c r="F283" s="50">
        <f>F15</f>
        <v>40</v>
      </c>
    </row>
    <row r="284" spans="1:6" x14ac:dyDescent="0.3">
      <c r="A284" s="3" t="s">
        <v>85</v>
      </c>
      <c r="B284" s="10"/>
      <c r="C284" s="44">
        <f>C31</f>
        <v>20.075046904315197</v>
      </c>
      <c r="D284" s="44">
        <f>D31</f>
        <v>49.530956848030016</v>
      </c>
      <c r="E284" s="44">
        <f>E31</f>
        <v>22.889305816135085</v>
      </c>
      <c r="F284" s="44">
        <f>F31</f>
        <v>7.5046904315197001</v>
      </c>
    </row>
    <row r="285" spans="1:6" x14ac:dyDescent="0.3">
      <c r="A285" s="3" t="s">
        <v>84</v>
      </c>
      <c r="B285" s="10"/>
      <c r="C285" s="44">
        <f>C47</f>
        <v>-1.003384468233822</v>
      </c>
      <c r="D285" s="44">
        <f>D47</f>
        <v>-8.1487817140614851</v>
      </c>
      <c r="E285" s="44">
        <f>E47</f>
        <v>8.5102208488148232</v>
      </c>
      <c r="F285" s="44">
        <f>F47</f>
        <v>0.64194533348048477</v>
      </c>
    </row>
    <row r="304" spans="1:1" ht="30" customHeight="1" x14ac:dyDescent="0.35">
      <c r="A304" s="25" t="s">
        <v>20</v>
      </c>
    </row>
    <row r="305" spans="1:6" x14ac:dyDescent="0.3">
      <c r="A305" s="46"/>
      <c r="B305" s="47"/>
      <c r="C305" s="48" t="s">
        <v>7</v>
      </c>
      <c r="D305" s="48" t="s">
        <v>6</v>
      </c>
      <c r="E305" s="48" t="s">
        <v>81</v>
      </c>
      <c r="F305" s="48" t="s">
        <v>60</v>
      </c>
    </row>
    <row r="306" spans="1:6" x14ac:dyDescent="0.3">
      <c r="A306" s="31" t="s">
        <v>86</v>
      </c>
      <c r="B306" s="10"/>
      <c r="C306" s="50">
        <f>C16</f>
        <v>202</v>
      </c>
      <c r="D306" s="50">
        <f>D16</f>
        <v>280</v>
      </c>
      <c r="E306" s="50">
        <f>E16</f>
        <v>15</v>
      </c>
      <c r="F306" s="50">
        <f>F16</f>
        <v>49</v>
      </c>
    </row>
    <row r="307" spans="1:6" x14ac:dyDescent="0.3">
      <c r="A307" s="3" t="s">
        <v>85</v>
      </c>
      <c r="B307" s="10"/>
      <c r="C307" s="44">
        <f>C32</f>
        <v>36.996336996336993</v>
      </c>
      <c r="D307" s="44">
        <f>D32</f>
        <v>51.282051282051285</v>
      </c>
      <c r="E307" s="44">
        <f>E32</f>
        <v>2.7472527472527473</v>
      </c>
      <c r="F307" s="44">
        <f>F32</f>
        <v>8.9743589743589745</v>
      </c>
    </row>
    <row r="308" spans="1:6" x14ac:dyDescent="0.3">
      <c r="A308" s="3" t="s">
        <v>84</v>
      </c>
      <c r="B308" s="10"/>
      <c r="C308" s="44">
        <f>C48</f>
        <v>1.9111097236097194</v>
      </c>
      <c r="D308" s="44">
        <f>D48</f>
        <v>18.611596736596738</v>
      </c>
      <c r="E308" s="44">
        <f>E48</f>
        <v>-1.6561563436563436</v>
      </c>
      <c r="F308" s="44">
        <f>F48</f>
        <v>-18.866550116550115</v>
      </c>
    </row>
    <row r="327" spans="1:6" ht="30" customHeight="1" x14ac:dyDescent="0.35">
      <c r="A327" s="25" t="s">
        <v>87</v>
      </c>
    </row>
    <row r="328" spans="1:6" x14ac:dyDescent="0.3">
      <c r="A328" s="46"/>
      <c r="B328" s="47"/>
      <c r="C328" s="48" t="s">
        <v>7</v>
      </c>
      <c r="D328" s="48" t="s">
        <v>6</v>
      </c>
      <c r="E328" s="48" t="s">
        <v>81</v>
      </c>
      <c r="F328" s="48" t="s">
        <v>60</v>
      </c>
    </row>
    <row r="329" spans="1:6" x14ac:dyDescent="0.3">
      <c r="A329" s="31" t="s">
        <v>86</v>
      </c>
      <c r="B329" s="10"/>
      <c r="C329" s="50">
        <f>C17</f>
        <v>2638</v>
      </c>
      <c r="D329" s="50">
        <f>D17</f>
        <v>4650</v>
      </c>
      <c r="E329" s="50">
        <f>E17</f>
        <v>436</v>
      </c>
      <c r="F329" s="50">
        <f>F17</f>
        <v>602</v>
      </c>
    </row>
    <row r="330" spans="1:6" x14ac:dyDescent="0.3">
      <c r="A330" s="3" t="s">
        <v>85</v>
      </c>
      <c r="B330" s="10"/>
      <c r="C330" s="44">
        <f>C33</f>
        <v>31.683881815998078</v>
      </c>
      <c r="D330" s="44">
        <f>D33</f>
        <v>55.84914724957963</v>
      </c>
      <c r="E330" s="44">
        <f>E33</f>
        <v>5.2366082152294018</v>
      </c>
      <c r="F330" s="44">
        <f>F33</f>
        <v>7.2303627191928896</v>
      </c>
    </row>
    <row r="331" spans="1:6" x14ac:dyDescent="0.3">
      <c r="A331" s="3" t="s">
        <v>84</v>
      </c>
      <c r="B331" s="10"/>
      <c r="C331" s="44">
        <f>C49</f>
        <v>-2.7886293281326786</v>
      </c>
      <c r="D331" s="44">
        <f>D49</f>
        <v>3.219132390738622</v>
      </c>
      <c r="E331" s="44">
        <f>E49</f>
        <v>-1.6578940135967501</v>
      </c>
      <c r="F331" s="44">
        <f>F49</f>
        <v>1.2273909509908094</v>
      </c>
    </row>
    <row r="350" spans="1:1" ht="30" customHeight="1" x14ac:dyDescent="0.35">
      <c r="A350" s="25" t="s">
        <v>88</v>
      </c>
    </row>
    <row r="368" spans="1:1" ht="30" customHeight="1" x14ac:dyDescent="0.35">
      <c r="A368" s="25" t="s">
        <v>89</v>
      </c>
    </row>
    <row r="386" spans="1:1" ht="30" customHeight="1" x14ac:dyDescent="0.35">
      <c r="A386" s="25" t="s">
        <v>90</v>
      </c>
    </row>
    <row r="404" spans="1:1" ht="30" customHeight="1" x14ac:dyDescent="0.35">
      <c r="A404" s="25" t="s">
        <v>91</v>
      </c>
    </row>
  </sheetData>
  <sheetProtection password="DD41" sheet="1" objects="1" scenarios="1" selectLockedCells="1" selectUnlockedCells="1"/>
  <phoneticPr fontId="0" type="noConversion"/>
  <pageMargins left="0.78740157499999996" right="0.78740157499999996" top="0.984251969" bottom="0.984251969" header="0.4921259845" footer="0.4921259845"/>
  <pageSetup paperSize="9" orientation="portrait" horizontalDpi="300" verticalDpi="300" r:id="rId1"/>
  <headerFooter alignWithMargins="0"/>
  <rowBreaks count="15" manualBreakCount="15">
    <brk id="50" max="16383" man="1"/>
    <brk id="73" max="16383" man="1"/>
    <brk id="96" max="16383" man="1"/>
    <brk id="119" max="16383" man="1"/>
    <brk id="142" max="16383" man="1"/>
    <brk id="165" max="16383" man="1"/>
    <brk id="188" max="16383" man="1"/>
    <brk id="211" max="16383" man="1"/>
    <brk id="234" max="16383" man="1"/>
    <brk id="257" max="16383" man="1"/>
    <brk id="280" max="16383" man="1"/>
    <brk id="303" max="16383" man="1"/>
    <brk id="326" max="16383" man="1"/>
    <brk id="349" max="16383" man="1"/>
    <brk id="38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J115"/>
  <sheetViews>
    <sheetView showGridLines="0" zoomScaleNormal="100" workbookViewId="0">
      <selection activeCell="B47" sqref="B47"/>
    </sheetView>
  </sheetViews>
  <sheetFormatPr baseColWidth="10" defaultColWidth="11.453125" defaultRowHeight="13" x14ac:dyDescent="0.3"/>
  <cols>
    <col min="1" max="1" width="17.1796875" style="3" customWidth="1"/>
    <col min="2" max="2" width="14" style="3" bestFit="1" customWidth="1"/>
    <col min="3" max="4" width="11" style="3" bestFit="1" customWidth="1"/>
    <col min="5" max="5" width="12.26953125" style="3" bestFit="1" customWidth="1"/>
    <col min="6" max="7" width="9.81640625" style="3" bestFit="1" customWidth="1"/>
    <col min="8" max="8" width="9" style="3" bestFit="1" customWidth="1"/>
    <col min="9" max="9" width="8.1796875" style="3" bestFit="1" customWidth="1"/>
    <col min="10" max="16384" width="11.453125" style="3"/>
  </cols>
  <sheetData>
    <row r="1" spans="1:10" ht="18.5" x14ac:dyDescent="0.45">
      <c r="A1" s="24" t="s">
        <v>74</v>
      </c>
      <c r="B1" s="24"/>
      <c r="C1" s="24"/>
    </row>
    <row r="3" spans="1:10" ht="15.5" x14ac:dyDescent="0.35">
      <c r="A3" s="25" t="s">
        <v>75</v>
      </c>
      <c r="B3" s="25"/>
      <c r="C3" s="25"/>
    </row>
    <row r="4" spans="1:10" s="16" customFormat="1" ht="13.5" thickBot="1" x14ac:dyDescent="0.35">
      <c r="A4" s="26" t="s">
        <v>23</v>
      </c>
      <c r="B4" s="28" t="s">
        <v>2</v>
      </c>
      <c r="C4" s="52" t="s">
        <v>3</v>
      </c>
      <c r="D4" s="27" t="s">
        <v>4</v>
      </c>
      <c r="E4" s="52" t="s">
        <v>5</v>
      </c>
      <c r="F4" s="28" t="s">
        <v>6</v>
      </c>
      <c r="G4" s="28" t="s">
        <v>7</v>
      </c>
      <c r="H4" s="28" t="s">
        <v>70</v>
      </c>
      <c r="I4" s="28" t="s">
        <v>60</v>
      </c>
    </row>
    <row r="5" spans="1:10" x14ac:dyDescent="0.3">
      <c r="A5" s="17" t="s">
        <v>24</v>
      </c>
      <c r="B5" s="53">
        <v>623</v>
      </c>
      <c r="C5" s="54">
        <f>SUM(D5:E5)</f>
        <v>510</v>
      </c>
      <c r="D5" s="55">
        <f>SUM(F5:I5)</f>
        <v>492</v>
      </c>
      <c r="E5" s="56">
        <v>18</v>
      </c>
      <c r="F5" s="57">
        <v>256</v>
      </c>
      <c r="G5" s="57">
        <v>195</v>
      </c>
      <c r="H5" s="57">
        <v>26</v>
      </c>
      <c r="I5" s="57">
        <v>15</v>
      </c>
      <c r="J5" s="29"/>
    </row>
    <row r="6" spans="1:10" x14ac:dyDescent="0.3">
      <c r="A6" s="17" t="s">
        <v>25</v>
      </c>
      <c r="B6" s="53">
        <v>573</v>
      </c>
      <c r="C6" s="54">
        <f t="shared" ref="C6:C37" si="0">SUM(D6:E6)</f>
        <v>487</v>
      </c>
      <c r="D6" s="58">
        <f t="shared" ref="D6:D37" si="1">SUM(F6:I6)</f>
        <v>468</v>
      </c>
      <c r="E6" s="54">
        <v>19</v>
      </c>
      <c r="F6" s="57">
        <v>278</v>
      </c>
      <c r="G6" s="57">
        <v>134</v>
      </c>
      <c r="H6" s="57">
        <v>37</v>
      </c>
      <c r="I6" s="57">
        <v>19</v>
      </c>
      <c r="J6" s="29"/>
    </row>
    <row r="7" spans="1:10" x14ac:dyDescent="0.3">
      <c r="A7" s="17" t="s">
        <v>26</v>
      </c>
      <c r="B7" s="53">
        <v>95</v>
      </c>
      <c r="C7" s="54">
        <f t="shared" si="0"/>
        <v>82</v>
      </c>
      <c r="D7" s="58">
        <f t="shared" si="1"/>
        <v>81</v>
      </c>
      <c r="E7" s="54">
        <v>1</v>
      </c>
      <c r="F7" s="57">
        <v>44</v>
      </c>
      <c r="G7" s="57">
        <v>29</v>
      </c>
      <c r="H7" s="57">
        <v>6</v>
      </c>
      <c r="I7" s="57">
        <v>2</v>
      </c>
      <c r="J7" s="29"/>
    </row>
    <row r="8" spans="1:10" x14ac:dyDescent="0.3">
      <c r="A8" s="59" t="s">
        <v>27</v>
      </c>
      <c r="B8" s="60">
        <f>B6+B7</f>
        <v>668</v>
      </c>
      <c r="C8" s="61">
        <f t="shared" si="0"/>
        <v>569</v>
      </c>
      <c r="D8" s="62">
        <f t="shared" si="1"/>
        <v>549</v>
      </c>
      <c r="E8" s="61">
        <f>E6+E7</f>
        <v>20</v>
      </c>
      <c r="F8" s="60">
        <f>F6+F7</f>
        <v>322</v>
      </c>
      <c r="G8" s="60">
        <f>G6+G7</f>
        <v>163</v>
      </c>
      <c r="H8" s="60">
        <f>H6+H7</f>
        <v>43</v>
      </c>
      <c r="I8" s="60">
        <f>I6+I7</f>
        <v>21</v>
      </c>
      <c r="J8" s="29"/>
    </row>
    <row r="9" spans="1:10" x14ac:dyDescent="0.3">
      <c r="A9" s="17" t="s">
        <v>28</v>
      </c>
      <c r="B9" s="63">
        <v>601</v>
      </c>
      <c r="C9" s="54">
        <f t="shared" si="0"/>
        <v>490</v>
      </c>
      <c r="D9" s="58">
        <f t="shared" si="1"/>
        <v>474</v>
      </c>
      <c r="E9" s="54">
        <v>16</v>
      </c>
      <c r="F9" s="53">
        <v>217</v>
      </c>
      <c r="G9" s="53">
        <v>187</v>
      </c>
      <c r="H9" s="53">
        <v>49</v>
      </c>
      <c r="I9" s="53">
        <v>21</v>
      </c>
      <c r="J9" s="29"/>
    </row>
    <row r="10" spans="1:10" x14ac:dyDescent="0.3">
      <c r="A10" s="17" t="s">
        <v>29</v>
      </c>
      <c r="B10" s="63">
        <v>664</v>
      </c>
      <c r="C10" s="54">
        <f t="shared" si="0"/>
        <v>555</v>
      </c>
      <c r="D10" s="58">
        <f t="shared" si="1"/>
        <v>549</v>
      </c>
      <c r="E10" s="54">
        <v>6</v>
      </c>
      <c r="F10" s="53">
        <v>218</v>
      </c>
      <c r="G10" s="53">
        <v>218</v>
      </c>
      <c r="H10" s="53">
        <v>60</v>
      </c>
      <c r="I10" s="53">
        <v>53</v>
      </c>
      <c r="J10" s="29"/>
    </row>
    <row r="11" spans="1:10" x14ac:dyDescent="0.3">
      <c r="A11" s="17" t="s">
        <v>30</v>
      </c>
      <c r="B11" s="63">
        <v>679</v>
      </c>
      <c r="C11" s="54">
        <f t="shared" si="0"/>
        <v>561</v>
      </c>
      <c r="D11" s="58">
        <f t="shared" si="1"/>
        <v>551</v>
      </c>
      <c r="E11" s="54">
        <v>10</v>
      </c>
      <c r="F11" s="53">
        <v>321</v>
      </c>
      <c r="G11" s="53">
        <v>139</v>
      </c>
      <c r="H11" s="53">
        <v>43</v>
      </c>
      <c r="I11" s="53">
        <v>48</v>
      </c>
      <c r="J11" s="29"/>
    </row>
    <row r="12" spans="1:10" x14ac:dyDescent="0.3">
      <c r="A12" s="17" t="s">
        <v>31</v>
      </c>
      <c r="B12" s="63">
        <v>604</v>
      </c>
      <c r="C12" s="54">
        <f t="shared" si="0"/>
        <v>502</v>
      </c>
      <c r="D12" s="58">
        <f t="shared" si="1"/>
        <v>497</v>
      </c>
      <c r="E12" s="54">
        <v>5</v>
      </c>
      <c r="F12" s="53">
        <v>192</v>
      </c>
      <c r="G12" s="53">
        <v>249</v>
      </c>
      <c r="H12" s="53">
        <v>38</v>
      </c>
      <c r="I12" s="53">
        <v>18</v>
      </c>
      <c r="J12" s="29"/>
    </row>
    <row r="13" spans="1:10" x14ac:dyDescent="0.3">
      <c r="A13" s="17" t="s">
        <v>32</v>
      </c>
      <c r="B13" s="63">
        <v>492</v>
      </c>
      <c r="C13" s="54">
        <f t="shared" si="0"/>
        <v>410</v>
      </c>
      <c r="D13" s="58">
        <f t="shared" si="1"/>
        <v>399</v>
      </c>
      <c r="E13" s="54">
        <v>11</v>
      </c>
      <c r="F13" s="53">
        <v>206</v>
      </c>
      <c r="G13" s="53">
        <v>150</v>
      </c>
      <c r="H13" s="53">
        <v>22</v>
      </c>
      <c r="I13" s="53">
        <v>21</v>
      </c>
      <c r="J13" s="29"/>
    </row>
    <row r="14" spans="1:10" x14ac:dyDescent="0.3">
      <c r="A14" s="17" t="s">
        <v>33</v>
      </c>
      <c r="B14" s="63">
        <v>654</v>
      </c>
      <c r="C14" s="54">
        <f t="shared" si="0"/>
        <v>549</v>
      </c>
      <c r="D14" s="58">
        <f t="shared" si="1"/>
        <v>540</v>
      </c>
      <c r="E14" s="54">
        <v>9</v>
      </c>
      <c r="F14" s="53">
        <v>284</v>
      </c>
      <c r="G14" s="53">
        <v>183</v>
      </c>
      <c r="H14" s="53">
        <v>41</v>
      </c>
      <c r="I14" s="53">
        <v>32</v>
      </c>
      <c r="J14" s="29"/>
    </row>
    <row r="15" spans="1:10" x14ac:dyDescent="0.3">
      <c r="A15" s="17" t="s">
        <v>34</v>
      </c>
      <c r="B15" s="63">
        <v>232</v>
      </c>
      <c r="C15" s="54">
        <f t="shared" si="0"/>
        <v>194</v>
      </c>
      <c r="D15" s="58">
        <f t="shared" si="1"/>
        <v>192</v>
      </c>
      <c r="E15" s="54">
        <v>2</v>
      </c>
      <c r="F15" s="53">
        <v>105</v>
      </c>
      <c r="G15" s="53">
        <v>58</v>
      </c>
      <c r="H15" s="53">
        <v>14</v>
      </c>
      <c r="I15" s="53">
        <v>15</v>
      </c>
      <c r="J15" s="29"/>
    </row>
    <row r="16" spans="1:10" x14ac:dyDescent="0.3">
      <c r="A16" s="17" t="s">
        <v>35</v>
      </c>
      <c r="B16" s="63">
        <v>283</v>
      </c>
      <c r="C16" s="54">
        <f t="shared" si="0"/>
        <v>244</v>
      </c>
      <c r="D16" s="58">
        <f t="shared" si="1"/>
        <v>242</v>
      </c>
      <c r="E16" s="54">
        <v>2</v>
      </c>
      <c r="F16" s="53">
        <v>67</v>
      </c>
      <c r="G16" s="53">
        <v>156</v>
      </c>
      <c r="H16" s="53">
        <v>14</v>
      </c>
      <c r="I16" s="53">
        <v>5</v>
      </c>
      <c r="J16" s="29"/>
    </row>
    <row r="17" spans="1:10" x14ac:dyDescent="0.3">
      <c r="A17" s="59" t="s">
        <v>36</v>
      </c>
      <c r="B17" s="60">
        <f>B15+B16</f>
        <v>515</v>
      </c>
      <c r="C17" s="60">
        <f t="shared" ref="C17:I17" si="2">C15+C16</f>
        <v>438</v>
      </c>
      <c r="D17" s="62">
        <f t="shared" si="2"/>
        <v>434</v>
      </c>
      <c r="E17" s="61">
        <f t="shared" si="2"/>
        <v>4</v>
      </c>
      <c r="F17" s="60">
        <f t="shared" si="2"/>
        <v>172</v>
      </c>
      <c r="G17" s="60">
        <f t="shared" si="2"/>
        <v>214</v>
      </c>
      <c r="H17" s="60">
        <f t="shared" si="2"/>
        <v>28</v>
      </c>
      <c r="I17" s="60">
        <f t="shared" si="2"/>
        <v>20</v>
      </c>
      <c r="J17" s="29"/>
    </row>
    <row r="18" spans="1:10" x14ac:dyDescent="0.3">
      <c r="A18" s="59" t="s">
        <v>9</v>
      </c>
      <c r="B18" s="60">
        <f t="shared" ref="B18:I18" si="3">B5+B6+B9+B10+B11+B12+B13+B14+B15</f>
        <v>5122</v>
      </c>
      <c r="C18" s="60">
        <f t="shared" si="3"/>
        <v>4258</v>
      </c>
      <c r="D18" s="62">
        <f t="shared" si="3"/>
        <v>4162</v>
      </c>
      <c r="E18" s="61">
        <f t="shared" si="3"/>
        <v>96</v>
      </c>
      <c r="F18" s="60">
        <f t="shared" si="3"/>
        <v>2077</v>
      </c>
      <c r="G18" s="60">
        <f t="shared" si="3"/>
        <v>1513</v>
      </c>
      <c r="H18" s="60">
        <f t="shared" si="3"/>
        <v>330</v>
      </c>
      <c r="I18" s="60">
        <f t="shared" si="3"/>
        <v>242</v>
      </c>
      <c r="J18" s="29"/>
    </row>
    <row r="19" spans="1:10" x14ac:dyDescent="0.3">
      <c r="A19" s="17" t="s">
        <v>37</v>
      </c>
      <c r="B19" s="63">
        <v>513</v>
      </c>
      <c r="C19" s="54">
        <f t="shared" si="0"/>
        <v>460</v>
      </c>
      <c r="D19" s="58">
        <f t="shared" si="1"/>
        <v>456</v>
      </c>
      <c r="E19" s="54">
        <v>4</v>
      </c>
      <c r="F19" s="53">
        <v>208</v>
      </c>
      <c r="G19" s="53">
        <v>214</v>
      </c>
      <c r="H19" s="53">
        <v>30</v>
      </c>
      <c r="I19" s="53">
        <v>4</v>
      </c>
      <c r="J19" s="29"/>
    </row>
    <row r="20" spans="1:10" x14ac:dyDescent="0.3">
      <c r="A20" s="17" t="s">
        <v>38</v>
      </c>
      <c r="B20" s="63">
        <v>479</v>
      </c>
      <c r="C20" s="54">
        <f t="shared" si="0"/>
        <v>428</v>
      </c>
      <c r="D20" s="58">
        <f t="shared" si="1"/>
        <v>420</v>
      </c>
      <c r="E20" s="54">
        <v>8</v>
      </c>
      <c r="F20" s="53">
        <v>226</v>
      </c>
      <c r="G20" s="53">
        <v>167</v>
      </c>
      <c r="H20" s="53">
        <v>18</v>
      </c>
      <c r="I20" s="53">
        <v>9</v>
      </c>
      <c r="J20" s="29"/>
    </row>
    <row r="21" spans="1:10" x14ac:dyDescent="0.3">
      <c r="A21" s="59" t="s">
        <v>10</v>
      </c>
      <c r="B21" s="60">
        <f t="shared" ref="B21:I21" si="4">SUM(B19:B20)</f>
        <v>992</v>
      </c>
      <c r="C21" s="60">
        <f t="shared" si="4"/>
        <v>888</v>
      </c>
      <c r="D21" s="62">
        <f t="shared" si="4"/>
        <v>876</v>
      </c>
      <c r="E21" s="61">
        <f t="shared" si="4"/>
        <v>12</v>
      </c>
      <c r="F21" s="60">
        <f t="shared" si="4"/>
        <v>434</v>
      </c>
      <c r="G21" s="60">
        <f t="shared" si="4"/>
        <v>381</v>
      </c>
      <c r="H21" s="60">
        <f t="shared" si="4"/>
        <v>48</v>
      </c>
      <c r="I21" s="60">
        <f t="shared" si="4"/>
        <v>13</v>
      </c>
      <c r="J21" s="29"/>
    </row>
    <row r="22" spans="1:10" x14ac:dyDescent="0.3">
      <c r="A22" s="17" t="s">
        <v>39</v>
      </c>
      <c r="B22" s="53">
        <v>645</v>
      </c>
      <c r="C22" s="54">
        <f t="shared" si="0"/>
        <v>581</v>
      </c>
      <c r="D22" s="58">
        <f t="shared" si="1"/>
        <v>570</v>
      </c>
      <c r="E22" s="54">
        <v>11</v>
      </c>
      <c r="F22" s="53">
        <v>308</v>
      </c>
      <c r="G22" s="53">
        <v>233</v>
      </c>
      <c r="H22" s="53">
        <v>21</v>
      </c>
      <c r="I22" s="53">
        <v>8</v>
      </c>
      <c r="J22" s="29"/>
    </row>
    <row r="23" spans="1:10" x14ac:dyDescent="0.3">
      <c r="A23" s="17" t="s">
        <v>40</v>
      </c>
      <c r="B23" s="63">
        <v>533</v>
      </c>
      <c r="C23" s="54">
        <f t="shared" si="0"/>
        <v>481</v>
      </c>
      <c r="D23" s="58">
        <f t="shared" si="1"/>
        <v>474</v>
      </c>
      <c r="E23" s="54">
        <v>7</v>
      </c>
      <c r="F23" s="53">
        <v>322</v>
      </c>
      <c r="G23" s="53">
        <v>130</v>
      </c>
      <c r="H23" s="53">
        <v>15</v>
      </c>
      <c r="I23" s="53">
        <v>7</v>
      </c>
      <c r="J23" s="29"/>
    </row>
    <row r="24" spans="1:10" x14ac:dyDescent="0.3">
      <c r="A24" s="17" t="s">
        <v>41</v>
      </c>
      <c r="B24" s="63">
        <v>618</v>
      </c>
      <c r="C24" s="54">
        <f t="shared" si="0"/>
        <v>568</v>
      </c>
      <c r="D24" s="58">
        <f t="shared" si="1"/>
        <v>556</v>
      </c>
      <c r="E24" s="54">
        <v>12</v>
      </c>
      <c r="F24" s="53">
        <v>355</v>
      </c>
      <c r="G24" s="53">
        <v>158</v>
      </c>
      <c r="H24" s="53">
        <v>30</v>
      </c>
      <c r="I24" s="53">
        <v>13</v>
      </c>
      <c r="J24" s="29"/>
    </row>
    <row r="25" spans="1:10" x14ac:dyDescent="0.3">
      <c r="A25" s="59" t="s">
        <v>12</v>
      </c>
      <c r="B25" s="60">
        <f t="shared" ref="B25:I25" si="5">SUM(B22:B24)</f>
        <v>1796</v>
      </c>
      <c r="C25" s="60">
        <f t="shared" si="5"/>
        <v>1630</v>
      </c>
      <c r="D25" s="62">
        <f t="shared" si="5"/>
        <v>1600</v>
      </c>
      <c r="E25" s="61">
        <f t="shared" si="5"/>
        <v>30</v>
      </c>
      <c r="F25" s="60">
        <f t="shared" si="5"/>
        <v>985</v>
      </c>
      <c r="G25" s="60">
        <f t="shared" si="5"/>
        <v>521</v>
      </c>
      <c r="H25" s="60">
        <f t="shared" si="5"/>
        <v>66</v>
      </c>
      <c r="I25" s="60">
        <f t="shared" si="5"/>
        <v>28</v>
      </c>
      <c r="J25" s="29"/>
    </row>
    <row r="26" spans="1:10" x14ac:dyDescent="0.3">
      <c r="A26" s="17" t="s">
        <v>42</v>
      </c>
      <c r="B26" s="63">
        <v>271</v>
      </c>
      <c r="C26" s="54">
        <f t="shared" si="0"/>
        <v>243</v>
      </c>
      <c r="D26" s="58">
        <f t="shared" si="1"/>
        <v>241</v>
      </c>
      <c r="E26" s="54">
        <v>2</v>
      </c>
      <c r="F26" s="53">
        <v>109</v>
      </c>
      <c r="G26" s="53">
        <v>103</v>
      </c>
      <c r="H26" s="53">
        <v>13</v>
      </c>
      <c r="I26" s="53">
        <v>16</v>
      </c>
      <c r="J26" s="29"/>
    </row>
    <row r="27" spans="1:10" x14ac:dyDescent="0.3">
      <c r="A27" s="17" t="s">
        <v>43</v>
      </c>
      <c r="B27" s="63">
        <v>139</v>
      </c>
      <c r="C27" s="54">
        <f t="shared" si="0"/>
        <v>119</v>
      </c>
      <c r="D27" s="58">
        <f t="shared" si="1"/>
        <v>116</v>
      </c>
      <c r="E27" s="54">
        <v>3</v>
      </c>
      <c r="F27" s="53">
        <v>89</v>
      </c>
      <c r="G27" s="53">
        <v>20</v>
      </c>
      <c r="H27" s="53">
        <v>3</v>
      </c>
      <c r="I27" s="53">
        <v>4</v>
      </c>
      <c r="J27" s="29"/>
    </row>
    <row r="28" spans="1:10" x14ac:dyDescent="0.3">
      <c r="A28" s="17" t="s">
        <v>44</v>
      </c>
      <c r="B28" s="63">
        <v>192</v>
      </c>
      <c r="C28" s="54">
        <f t="shared" si="0"/>
        <v>174</v>
      </c>
      <c r="D28" s="58">
        <f t="shared" si="1"/>
        <v>172</v>
      </c>
      <c r="E28" s="54">
        <v>2</v>
      </c>
      <c r="F28" s="53">
        <v>122</v>
      </c>
      <c r="G28" s="53">
        <v>40</v>
      </c>
      <c r="H28" s="53">
        <v>7</v>
      </c>
      <c r="I28" s="53">
        <v>3</v>
      </c>
      <c r="J28" s="29"/>
    </row>
    <row r="29" spans="1:10" x14ac:dyDescent="0.3">
      <c r="A29" s="59" t="s">
        <v>45</v>
      </c>
      <c r="B29" s="60">
        <f t="shared" ref="B29:I29" si="6">SUM(B26:B28)</f>
        <v>602</v>
      </c>
      <c r="C29" s="60">
        <f t="shared" si="6"/>
        <v>536</v>
      </c>
      <c r="D29" s="62">
        <f t="shared" si="6"/>
        <v>529</v>
      </c>
      <c r="E29" s="61">
        <f t="shared" si="6"/>
        <v>7</v>
      </c>
      <c r="F29" s="60">
        <f t="shared" si="6"/>
        <v>320</v>
      </c>
      <c r="G29" s="60">
        <f t="shared" si="6"/>
        <v>163</v>
      </c>
      <c r="H29" s="60">
        <f t="shared" si="6"/>
        <v>23</v>
      </c>
      <c r="I29" s="60">
        <f t="shared" si="6"/>
        <v>23</v>
      </c>
      <c r="J29" s="29"/>
    </row>
    <row r="30" spans="1:10" x14ac:dyDescent="0.3">
      <c r="A30" s="17" t="s">
        <v>46</v>
      </c>
      <c r="B30" s="63">
        <v>458</v>
      </c>
      <c r="C30" s="54">
        <f t="shared" si="0"/>
        <v>418</v>
      </c>
      <c r="D30" s="58">
        <f t="shared" si="1"/>
        <v>415</v>
      </c>
      <c r="E30" s="54">
        <v>3</v>
      </c>
      <c r="F30" s="53">
        <v>318</v>
      </c>
      <c r="G30" s="53">
        <v>48</v>
      </c>
      <c r="H30" s="53">
        <v>33</v>
      </c>
      <c r="I30" s="53">
        <v>16</v>
      </c>
      <c r="J30" s="29"/>
    </row>
    <row r="31" spans="1:10" x14ac:dyDescent="0.3">
      <c r="A31" s="17" t="s">
        <v>47</v>
      </c>
      <c r="B31" s="63">
        <v>237</v>
      </c>
      <c r="C31" s="54">
        <f t="shared" si="0"/>
        <v>207</v>
      </c>
      <c r="D31" s="58">
        <f t="shared" si="1"/>
        <v>159</v>
      </c>
      <c r="E31" s="54">
        <v>48</v>
      </c>
      <c r="F31" s="53">
        <v>71</v>
      </c>
      <c r="G31" s="53">
        <v>59</v>
      </c>
      <c r="H31" s="53">
        <v>14</v>
      </c>
      <c r="I31" s="53">
        <v>15</v>
      </c>
      <c r="J31" s="29"/>
    </row>
    <row r="32" spans="1:10" x14ac:dyDescent="0.3">
      <c r="A32" s="59" t="s">
        <v>48</v>
      </c>
      <c r="B32" s="60">
        <f t="shared" ref="B32:I32" si="7">SUM(B30:B31)</f>
        <v>695</v>
      </c>
      <c r="C32" s="60">
        <f t="shared" si="7"/>
        <v>625</v>
      </c>
      <c r="D32" s="62">
        <f t="shared" si="7"/>
        <v>574</v>
      </c>
      <c r="E32" s="61">
        <f t="shared" si="7"/>
        <v>51</v>
      </c>
      <c r="F32" s="60">
        <f t="shared" si="7"/>
        <v>389</v>
      </c>
      <c r="G32" s="60">
        <f t="shared" si="7"/>
        <v>107</v>
      </c>
      <c r="H32" s="60">
        <f t="shared" si="7"/>
        <v>47</v>
      </c>
      <c r="I32" s="60">
        <f t="shared" si="7"/>
        <v>31</v>
      </c>
      <c r="J32" s="29"/>
    </row>
    <row r="33" spans="1:10" x14ac:dyDescent="0.3">
      <c r="A33" s="17" t="s">
        <v>49</v>
      </c>
      <c r="B33" s="63">
        <v>460</v>
      </c>
      <c r="C33" s="54">
        <f t="shared" si="0"/>
        <v>397</v>
      </c>
      <c r="D33" s="58">
        <f t="shared" si="1"/>
        <v>387</v>
      </c>
      <c r="E33" s="54">
        <v>10</v>
      </c>
      <c r="F33" s="53">
        <v>221</v>
      </c>
      <c r="G33" s="53">
        <v>132</v>
      </c>
      <c r="H33" s="53">
        <v>21</v>
      </c>
      <c r="I33" s="53">
        <v>13</v>
      </c>
      <c r="J33" s="29"/>
    </row>
    <row r="34" spans="1:10" x14ac:dyDescent="0.3">
      <c r="A34" s="17" t="s">
        <v>50</v>
      </c>
      <c r="B34" s="63">
        <v>472</v>
      </c>
      <c r="C34" s="54">
        <f t="shared" si="0"/>
        <v>414</v>
      </c>
      <c r="D34" s="58">
        <f t="shared" si="1"/>
        <v>409</v>
      </c>
      <c r="E34" s="54">
        <v>5</v>
      </c>
      <c r="F34" s="53">
        <v>237</v>
      </c>
      <c r="G34" s="53">
        <v>131</v>
      </c>
      <c r="H34" s="53">
        <v>28</v>
      </c>
      <c r="I34" s="53">
        <v>13</v>
      </c>
      <c r="J34" s="29"/>
    </row>
    <row r="35" spans="1:10" x14ac:dyDescent="0.3">
      <c r="A35" s="59" t="s">
        <v>15</v>
      </c>
      <c r="B35" s="60">
        <f t="shared" ref="B35:I35" si="8">SUM(B33:B34)</f>
        <v>932</v>
      </c>
      <c r="C35" s="60">
        <f t="shared" si="8"/>
        <v>811</v>
      </c>
      <c r="D35" s="62">
        <f t="shared" si="8"/>
        <v>796</v>
      </c>
      <c r="E35" s="61">
        <f t="shared" si="8"/>
        <v>15</v>
      </c>
      <c r="F35" s="60">
        <f t="shared" si="8"/>
        <v>458</v>
      </c>
      <c r="G35" s="60">
        <f t="shared" si="8"/>
        <v>263</v>
      </c>
      <c r="H35" s="60">
        <f t="shared" si="8"/>
        <v>49</v>
      </c>
      <c r="I35" s="60">
        <f t="shared" si="8"/>
        <v>26</v>
      </c>
      <c r="J35" s="29"/>
    </row>
    <row r="36" spans="1:10" x14ac:dyDescent="0.3">
      <c r="A36" s="17" t="s">
        <v>51</v>
      </c>
      <c r="B36" s="63">
        <v>713</v>
      </c>
      <c r="C36" s="54">
        <f t="shared" si="0"/>
        <v>623</v>
      </c>
      <c r="D36" s="58">
        <f t="shared" si="1"/>
        <v>612</v>
      </c>
      <c r="E36" s="54">
        <v>11</v>
      </c>
      <c r="F36" s="53">
        <v>353</v>
      </c>
      <c r="G36" s="53">
        <v>129</v>
      </c>
      <c r="H36" s="53">
        <v>88</v>
      </c>
      <c r="I36" s="53">
        <v>42</v>
      </c>
      <c r="J36" s="29"/>
    </row>
    <row r="37" spans="1:10" x14ac:dyDescent="0.3">
      <c r="A37" s="17" t="s">
        <v>52</v>
      </c>
      <c r="B37" s="63">
        <v>713</v>
      </c>
      <c r="C37" s="54">
        <f t="shared" si="0"/>
        <v>640</v>
      </c>
      <c r="D37" s="58">
        <f t="shared" si="1"/>
        <v>623</v>
      </c>
      <c r="E37" s="54">
        <v>17</v>
      </c>
      <c r="F37" s="53">
        <v>186</v>
      </c>
      <c r="G37" s="53">
        <v>218</v>
      </c>
      <c r="H37" s="53">
        <v>25</v>
      </c>
      <c r="I37" s="53">
        <v>194</v>
      </c>
      <c r="J37" s="29"/>
    </row>
    <row r="38" spans="1:10" ht="13.5" thickBot="1" x14ac:dyDescent="0.35">
      <c r="A38" s="59" t="s">
        <v>20</v>
      </c>
      <c r="B38" s="60">
        <f t="shared" ref="B38:I38" si="9">B7+B37</f>
        <v>808</v>
      </c>
      <c r="C38" s="60">
        <f t="shared" si="9"/>
        <v>722</v>
      </c>
      <c r="D38" s="64">
        <f t="shared" si="9"/>
        <v>704</v>
      </c>
      <c r="E38" s="65">
        <f t="shared" si="9"/>
        <v>18</v>
      </c>
      <c r="F38" s="60">
        <f t="shared" si="9"/>
        <v>230</v>
      </c>
      <c r="G38" s="60">
        <f t="shared" si="9"/>
        <v>247</v>
      </c>
      <c r="H38" s="60">
        <f t="shared" si="9"/>
        <v>31</v>
      </c>
      <c r="I38" s="60">
        <f t="shared" si="9"/>
        <v>196</v>
      </c>
      <c r="J38" s="29"/>
    </row>
    <row r="39" spans="1:10" x14ac:dyDescent="0.3">
      <c r="A39" s="21" t="s">
        <v>21</v>
      </c>
      <c r="B39" s="66">
        <f t="shared" ref="B39:I39" si="10">B16+B18+B21+B25+B29+B32+B35+B36+B38</f>
        <v>11943</v>
      </c>
      <c r="C39" s="67">
        <f t="shared" si="10"/>
        <v>10337</v>
      </c>
      <c r="D39" s="22">
        <f t="shared" si="10"/>
        <v>10095</v>
      </c>
      <c r="E39" s="67">
        <f t="shared" si="10"/>
        <v>242</v>
      </c>
      <c r="F39" s="22">
        <f t="shared" si="10"/>
        <v>5313</v>
      </c>
      <c r="G39" s="23">
        <f t="shared" si="10"/>
        <v>3480</v>
      </c>
      <c r="H39" s="23">
        <f t="shared" si="10"/>
        <v>696</v>
      </c>
      <c r="I39" s="23">
        <f t="shared" si="10"/>
        <v>606</v>
      </c>
      <c r="J39" s="31"/>
    </row>
    <row r="40" spans="1:10" x14ac:dyDescent="0.3">
      <c r="D40" s="31"/>
      <c r="E40" s="31"/>
      <c r="F40" s="32"/>
      <c r="G40" s="32"/>
      <c r="H40" s="32"/>
      <c r="I40" s="32"/>
    </row>
    <row r="41" spans="1:10" ht="15.5" x14ac:dyDescent="0.35">
      <c r="A41" s="25" t="s">
        <v>76</v>
      </c>
      <c r="B41" s="25"/>
      <c r="C41" s="25"/>
    </row>
    <row r="42" spans="1:10" s="16" customFormat="1" ht="13.5" thickBot="1" x14ac:dyDescent="0.35">
      <c r="A42" s="26" t="s">
        <v>23</v>
      </c>
      <c r="B42" s="28"/>
      <c r="C42" s="28" t="s">
        <v>3</v>
      </c>
      <c r="D42" s="27" t="s">
        <v>4</v>
      </c>
      <c r="E42" s="52" t="s">
        <v>5</v>
      </c>
      <c r="F42" s="28" t="s">
        <v>6</v>
      </c>
      <c r="G42" s="28" t="s">
        <v>7</v>
      </c>
      <c r="H42" s="28" t="s">
        <v>70</v>
      </c>
      <c r="I42" s="28" t="s">
        <v>60</v>
      </c>
    </row>
    <row r="43" spans="1:10" x14ac:dyDescent="0.3">
      <c r="A43" s="17" t="s">
        <v>24</v>
      </c>
      <c r="B43" s="31"/>
      <c r="C43" s="36">
        <f t="shared" ref="C43:D62" si="11">C5*100/B5</f>
        <v>81.861958266452646</v>
      </c>
      <c r="D43" s="33">
        <f t="shared" si="11"/>
        <v>96.470588235294116</v>
      </c>
      <c r="E43" s="68">
        <f>E5*100/C5</f>
        <v>3.5294117647058822</v>
      </c>
      <c r="F43" s="44">
        <f>F5*100/D5</f>
        <v>52.032520325203251</v>
      </c>
      <c r="G43" s="44">
        <f>G5*100/D5</f>
        <v>39.634146341463413</v>
      </c>
      <c r="H43" s="44">
        <f>H5*100/D5</f>
        <v>5.2845528455284549</v>
      </c>
      <c r="I43" s="44">
        <f>I5*100/D5</f>
        <v>3.0487804878048781</v>
      </c>
    </row>
    <row r="44" spans="1:10" x14ac:dyDescent="0.3">
      <c r="A44" s="17" t="s">
        <v>25</v>
      </c>
      <c r="B44" s="31"/>
      <c r="C44" s="36">
        <f t="shared" si="11"/>
        <v>84.991273996509605</v>
      </c>
      <c r="D44" s="33">
        <f t="shared" si="11"/>
        <v>96.098562628336751</v>
      </c>
      <c r="E44" s="68">
        <f t="shared" ref="E44:E77" si="12">E6*100/C6</f>
        <v>3.9014373716632442</v>
      </c>
      <c r="F44" s="44">
        <f t="shared" ref="F44:F77" si="13">F6*100/D6</f>
        <v>59.401709401709404</v>
      </c>
      <c r="G44" s="44">
        <f t="shared" ref="G44:G77" si="14">G6*100/D6</f>
        <v>28.632478632478634</v>
      </c>
      <c r="H44" s="44">
        <f t="shared" ref="H44:H77" si="15">H6*100/D6</f>
        <v>7.9059829059829063</v>
      </c>
      <c r="I44" s="44">
        <f t="shared" ref="I44:I77" si="16">I6*100/D6</f>
        <v>4.0598290598290596</v>
      </c>
    </row>
    <row r="45" spans="1:10" x14ac:dyDescent="0.3">
      <c r="A45" s="17" t="s">
        <v>26</v>
      </c>
      <c r="B45" s="31"/>
      <c r="C45" s="36">
        <f t="shared" si="11"/>
        <v>86.315789473684205</v>
      </c>
      <c r="D45" s="33">
        <f t="shared" si="11"/>
        <v>98.780487804878049</v>
      </c>
      <c r="E45" s="68">
        <f t="shared" si="12"/>
        <v>1.2195121951219512</v>
      </c>
      <c r="F45" s="44">
        <f t="shared" si="13"/>
        <v>54.320987654320987</v>
      </c>
      <c r="G45" s="44">
        <f t="shared" si="14"/>
        <v>35.802469135802468</v>
      </c>
      <c r="H45" s="44">
        <f t="shared" si="15"/>
        <v>7.4074074074074074</v>
      </c>
      <c r="I45" s="44">
        <f t="shared" si="16"/>
        <v>2.4691358024691357</v>
      </c>
    </row>
    <row r="46" spans="1:10" x14ac:dyDescent="0.3">
      <c r="A46" s="59" t="s">
        <v>27</v>
      </c>
      <c r="B46" s="30"/>
      <c r="C46" s="69">
        <f t="shared" si="11"/>
        <v>85.179640718562879</v>
      </c>
      <c r="D46" s="37">
        <f t="shared" si="11"/>
        <v>96.485061511423552</v>
      </c>
      <c r="E46" s="70">
        <f t="shared" si="12"/>
        <v>3.5149384885764499</v>
      </c>
      <c r="F46" s="71">
        <f t="shared" si="13"/>
        <v>58.65209471766849</v>
      </c>
      <c r="G46" s="71">
        <f t="shared" si="14"/>
        <v>29.690346083788707</v>
      </c>
      <c r="H46" s="71">
        <f t="shared" si="15"/>
        <v>7.8324225865209476</v>
      </c>
      <c r="I46" s="71">
        <f t="shared" si="16"/>
        <v>3.8251366120218577</v>
      </c>
    </row>
    <row r="47" spans="1:10" x14ac:dyDescent="0.3">
      <c r="A47" s="17" t="s">
        <v>28</v>
      </c>
      <c r="B47" s="31"/>
      <c r="C47" s="36">
        <f t="shared" si="11"/>
        <v>81.530782029950089</v>
      </c>
      <c r="D47" s="33">
        <f t="shared" si="11"/>
        <v>96.734693877551024</v>
      </c>
      <c r="E47" s="68">
        <f t="shared" si="12"/>
        <v>3.2653061224489797</v>
      </c>
      <c r="F47" s="44">
        <f t="shared" si="13"/>
        <v>45.780590717299575</v>
      </c>
      <c r="G47" s="44">
        <f t="shared" si="14"/>
        <v>39.451476793248943</v>
      </c>
      <c r="H47" s="44">
        <f t="shared" si="15"/>
        <v>10.337552742616033</v>
      </c>
      <c r="I47" s="44">
        <f t="shared" si="16"/>
        <v>4.4303797468354427</v>
      </c>
    </row>
    <row r="48" spans="1:10" x14ac:dyDescent="0.3">
      <c r="A48" s="17" t="s">
        <v>29</v>
      </c>
      <c r="B48" s="31"/>
      <c r="C48" s="36">
        <f t="shared" si="11"/>
        <v>83.584337349397586</v>
      </c>
      <c r="D48" s="33">
        <f t="shared" si="11"/>
        <v>98.918918918918919</v>
      </c>
      <c r="E48" s="68">
        <f t="shared" si="12"/>
        <v>1.0810810810810811</v>
      </c>
      <c r="F48" s="44">
        <f t="shared" si="13"/>
        <v>39.708561020036427</v>
      </c>
      <c r="G48" s="44">
        <f t="shared" si="14"/>
        <v>39.708561020036427</v>
      </c>
      <c r="H48" s="44">
        <f t="shared" si="15"/>
        <v>10.928961748633879</v>
      </c>
      <c r="I48" s="44">
        <f t="shared" si="16"/>
        <v>9.6539162112932608</v>
      </c>
    </row>
    <row r="49" spans="1:10" x14ac:dyDescent="0.3">
      <c r="A49" s="17" t="s">
        <v>30</v>
      </c>
      <c r="B49" s="31"/>
      <c r="C49" s="36">
        <f t="shared" si="11"/>
        <v>82.62150220913108</v>
      </c>
      <c r="D49" s="33">
        <f t="shared" si="11"/>
        <v>98.217468805704101</v>
      </c>
      <c r="E49" s="68">
        <f t="shared" si="12"/>
        <v>1.7825311942959001</v>
      </c>
      <c r="F49" s="44">
        <f t="shared" si="13"/>
        <v>58.257713248638836</v>
      </c>
      <c r="G49" s="44">
        <f t="shared" si="14"/>
        <v>25.226860254083483</v>
      </c>
      <c r="H49" s="44">
        <f t="shared" si="15"/>
        <v>7.8039927404718696</v>
      </c>
      <c r="I49" s="44">
        <f t="shared" si="16"/>
        <v>8.7114337568058069</v>
      </c>
    </row>
    <row r="50" spans="1:10" x14ac:dyDescent="0.3">
      <c r="A50" s="17" t="s">
        <v>31</v>
      </c>
      <c r="B50" s="31"/>
      <c r="C50" s="36">
        <f t="shared" si="11"/>
        <v>83.11258278145695</v>
      </c>
      <c r="D50" s="33">
        <f t="shared" si="11"/>
        <v>99.003984063745023</v>
      </c>
      <c r="E50" s="68">
        <f t="shared" si="12"/>
        <v>0.99601593625498008</v>
      </c>
      <c r="F50" s="44">
        <f t="shared" si="13"/>
        <v>38.631790744466798</v>
      </c>
      <c r="G50" s="44">
        <f t="shared" si="14"/>
        <v>50.100603621730386</v>
      </c>
      <c r="H50" s="44">
        <f t="shared" si="15"/>
        <v>7.6458752515090547</v>
      </c>
      <c r="I50" s="44">
        <f t="shared" si="16"/>
        <v>3.6217303822937628</v>
      </c>
    </row>
    <row r="51" spans="1:10" x14ac:dyDescent="0.3">
      <c r="A51" s="17" t="s">
        <v>32</v>
      </c>
      <c r="B51" s="31"/>
      <c r="C51" s="36">
        <f t="shared" si="11"/>
        <v>83.333333333333329</v>
      </c>
      <c r="D51" s="33">
        <f t="shared" si="11"/>
        <v>97.317073170731703</v>
      </c>
      <c r="E51" s="68">
        <f t="shared" si="12"/>
        <v>2.6829268292682928</v>
      </c>
      <c r="F51" s="44">
        <f t="shared" si="13"/>
        <v>51.629072681704258</v>
      </c>
      <c r="G51" s="44">
        <f t="shared" si="14"/>
        <v>37.593984962406012</v>
      </c>
      <c r="H51" s="44">
        <f t="shared" si="15"/>
        <v>5.5137844611528823</v>
      </c>
      <c r="I51" s="44">
        <f t="shared" si="16"/>
        <v>5.2631578947368425</v>
      </c>
    </row>
    <row r="52" spans="1:10" x14ac:dyDescent="0.3">
      <c r="A52" s="17" t="s">
        <v>33</v>
      </c>
      <c r="B52" s="31"/>
      <c r="C52" s="36">
        <f t="shared" si="11"/>
        <v>83.944954128440372</v>
      </c>
      <c r="D52" s="33">
        <f t="shared" si="11"/>
        <v>98.360655737704917</v>
      </c>
      <c r="E52" s="68">
        <f t="shared" si="12"/>
        <v>1.639344262295082</v>
      </c>
      <c r="F52" s="44">
        <f t="shared" si="13"/>
        <v>52.592592592592595</v>
      </c>
      <c r="G52" s="44">
        <f t="shared" si="14"/>
        <v>33.888888888888886</v>
      </c>
      <c r="H52" s="44">
        <f t="shared" si="15"/>
        <v>7.5925925925925926</v>
      </c>
      <c r="I52" s="44">
        <f t="shared" si="16"/>
        <v>5.9259259259259256</v>
      </c>
    </row>
    <row r="53" spans="1:10" x14ac:dyDescent="0.3">
      <c r="A53" s="17" t="s">
        <v>34</v>
      </c>
      <c r="B53" s="31"/>
      <c r="C53" s="36">
        <f t="shared" si="11"/>
        <v>83.620689655172413</v>
      </c>
      <c r="D53" s="33">
        <f t="shared" si="11"/>
        <v>98.969072164948457</v>
      </c>
      <c r="E53" s="68">
        <f t="shared" si="12"/>
        <v>1.0309278350515463</v>
      </c>
      <c r="F53" s="44">
        <f t="shared" si="13"/>
        <v>54.6875</v>
      </c>
      <c r="G53" s="44">
        <f t="shared" si="14"/>
        <v>30.208333333333332</v>
      </c>
      <c r="H53" s="44">
        <f t="shared" si="15"/>
        <v>7.291666666666667</v>
      </c>
      <c r="I53" s="44">
        <f t="shared" si="16"/>
        <v>7.8125</v>
      </c>
    </row>
    <row r="54" spans="1:10" x14ac:dyDescent="0.3">
      <c r="A54" s="17" t="s">
        <v>35</v>
      </c>
      <c r="B54" s="31"/>
      <c r="C54" s="36">
        <f t="shared" si="11"/>
        <v>86.219081272084807</v>
      </c>
      <c r="D54" s="33">
        <f t="shared" si="11"/>
        <v>99.180327868852459</v>
      </c>
      <c r="E54" s="68">
        <f t="shared" si="12"/>
        <v>0.81967213114754101</v>
      </c>
      <c r="F54" s="44">
        <f t="shared" si="13"/>
        <v>27.685950413223139</v>
      </c>
      <c r="G54" s="44">
        <f t="shared" si="14"/>
        <v>64.462809917355372</v>
      </c>
      <c r="H54" s="44">
        <f t="shared" si="15"/>
        <v>5.785123966942149</v>
      </c>
      <c r="I54" s="44">
        <f t="shared" si="16"/>
        <v>2.0661157024793386</v>
      </c>
    </row>
    <row r="55" spans="1:10" x14ac:dyDescent="0.3">
      <c r="A55" s="59" t="s">
        <v>36</v>
      </c>
      <c r="B55" s="30"/>
      <c r="C55" s="36">
        <f t="shared" si="11"/>
        <v>85.048543689320383</v>
      </c>
      <c r="D55" s="33">
        <f t="shared" si="11"/>
        <v>99.086757990867582</v>
      </c>
      <c r="E55" s="68">
        <f t="shared" si="12"/>
        <v>0.91324200913242004</v>
      </c>
      <c r="F55" s="71">
        <f t="shared" si="13"/>
        <v>39.631336405529957</v>
      </c>
      <c r="G55" s="71">
        <f t="shared" si="14"/>
        <v>49.308755760368662</v>
      </c>
      <c r="H55" s="71">
        <f t="shared" si="15"/>
        <v>6.4516129032258061</v>
      </c>
      <c r="I55" s="71">
        <f t="shared" si="16"/>
        <v>4.6082949308755756</v>
      </c>
      <c r="J55" s="31"/>
    </row>
    <row r="56" spans="1:10" x14ac:dyDescent="0.3">
      <c r="A56" s="59" t="s">
        <v>9</v>
      </c>
      <c r="B56" s="30"/>
      <c r="C56" s="36">
        <f t="shared" si="11"/>
        <v>83.131589222959775</v>
      </c>
      <c r="D56" s="33">
        <f t="shared" si="11"/>
        <v>97.745420385157345</v>
      </c>
      <c r="E56" s="68">
        <f t="shared" si="12"/>
        <v>2.2545796148426493</v>
      </c>
      <c r="F56" s="71">
        <f t="shared" si="13"/>
        <v>49.903892359442573</v>
      </c>
      <c r="G56" s="71">
        <f t="shared" si="14"/>
        <v>36.352715040845744</v>
      </c>
      <c r="H56" s="71">
        <f t="shared" si="15"/>
        <v>7.9288803459875057</v>
      </c>
      <c r="I56" s="71">
        <f t="shared" si="16"/>
        <v>5.8145122537241711</v>
      </c>
      <c r="J56" s="31"/>
    </row>
    <row r="57" spans="1:10" x14ac:dyDescent="0.3">
      <c r="A57" s="17" t="s">
        <v>37</v>
      </c>
      <c r="B57" s="31"/>
      <c r="C57" s="36">
        <f t="shared" si="11"/>
        <v>89.668615984405463</v>
      </c>
      <c r="D57" s="33">
        <f t="shared" si="11"/>
        <v>99.130434782608702</v>
      </c>
      <c r="E57" s="68">
        <f t="shared" si="12"/>
        <v>0.86956521739130432</v>
      </c>
      <c r="F57" s="44">
        <f t="shared" si="13"/>
        <v>45.614035087719301</v>
      </c>
      <c r="G57" s="44">
        <f t="shared" si="14"/>
        <v>46.929824561403507</v>
      </c>
      <c r="H57" s="44">
        <f t="shared" si="15"/>
        <v>6.5789473684210522</v>
      </c>
      <c r="I57" s="44">
        <f t="shared" si="16"/>
        <v>0.8771929824561403</v>
      </c>
      <c r="J57" s="31"/>
    </row>
    <row r="58" spans="1:10" x14ac:dyDescent="0.3">
      <c r="A58" s="17" t="s">
        <v>38</v>
      </c>
      <c r="B58" s="31"/>
      <c r="C58" s="36">
        <f t="shared" si="11"/>
        <v>89.352818371607512</v>
      </c>
      <c r="D58" s="33">
        <f t="shared" si="11"/>
        <v>98.130841121495322</v>
      </c>
      <c r="E58" s="68">
        <f t="shared" si="12"/>
        <v>1.8691588785046729</v>
      </c>
      <c r="F58" s="44">
        <f t="shared" si="13"/>
        <v>53.80952380952381</v>
      </c>
      <c r="G58" s="44">
        <f t="shared" si="14"/>
        <v>39.761904761904759</v>
      </c>
      <c r="H58" s="44">
        <f t="shared" si="15"/>
        <v>4.2857142857142856</v>
      </c>
      <c r="I58" s="44">
        <f t="shared" si="16"/>
        <v>2.1428571428571428</v>
      </c>
      <c r="J58" s="31"/>
    </row>
    <row r="59" spans="1:10" x14ac:dyDescent="0.3">
      <c r="A59" s="59" t="s">
        <v>10</v>
      </c>
      <c r="B59" s="30"/>
      <c r="C59" s="36">
        <f t="shared" si="11"/>
        <v>89.516129032258064</v>
      </c>
      <c r="D59" s="33">
        <f t="shared" si="11"/>
        <v>98.648648648648646</v>
      </c>
      <c r="E59" s="68">
        <f t="shared" si="12"/>
        <v>1.3513513513513513</v>
      </c>
      <c r="F59" s="71">
        <f t="shared" si="13"/>
        <v>49.543378995433791</v>
      </c>
      <c r="G59" s="71">
        <f t="shared" si="14"/>
        <v>43.493150684931507</v>
      </c>
      <c r="H59" s="71">
        <f t="shared" si="15"/>
        <v>5.4794520547945202</v>
      </c>
      <c r="I59" s="71">
        <f t="shared" si="16"/>
        <v>1.4840182648401827</v>
      </c>
      <c r="J59" s="31"/>
    </row>
    <row r="60" spans="1:10" x14ac:dyDescent="0.3">
      <c r="A60" s="17" t="s">
        <v>39</v>
      </c>
      <c r="B60" s="31"/>
      <c r="C60" s="36">
        <f t="shared" si="11"/>
        <v>90.077519379844958</v>
      </c>
      <c r="D60" s="33">
        <f t="shared" si="11"/>
        <v>98.106712564543884</v>
      </c>
      <c r="E60" s="68">
        <f t="shared" si="12"/>
        <v>1.8932874354561102</v>
      </c>
      <c r="F60" s="44">
        <f t="shared" si="13"/>
        <v>54.035087719298247</v>
      </c>
      <c r="G60" s="44">
        <f t="shared" si="14"/>
        <v>40.877192982456137</v>
      </c>
      <c r="H60" s="44">
        <f t="shared" si="15"/>
        <v>3.6842105263157894</v>
      </c>
      <c r="I60" s="44">
        <f t="shared" si="16"/>
        <v>1.4035087719298245</v>
      </c>
      <c r="J60" s="31"/>
    </row>
    <row r="61" spans="1:10" x14ac:dyDescent="0.3">
      <c r="A61" s="17" t="s">
        <v>40</v>
      </c>
      <c r="B61" s="31"/>
      <c r="C61" s="36">
        <f t="shared" si="11"/>
        <v>90.243902439024396</v>
      </c>
      <c r="D61" s="33">
        <f t="shared" si="11"/>
        <v>98.544698544698548</v>
      </c>
      <c r="E61" s="68">
        <f t="shared" si="12"/>
        <v>1.4553014553014554</v>
      </c>
      <c r="F61" s="44">
        <f t="shared" si="13"/>
        <v>67.932489451476798</v>
      </c>
      <c r="G61" s="44">
        <f t="shared" si="14"/>
        <v>27.426160337552744</v>
      </c>
      <c r="H61" s="44">
        <f t="shared" si="15"/>
        <v>3.1645569620253164</v>
      </c>
      <c r="I61" s="44">
        <f t="shared" si="16"/>
        <v>1.4767932489451476</v>
      </c>
      <c r="J61" s="31"/>
    </row>
    <row r="62" spans="1:10" x14ac:dyDescent="0.3">
      <c r="A62" s="17" t="s">
        <v>41</v>
      </c>
      <c r="B62" s="31"/>
      <c r="C62" s="36">
        <f t="shared" si="11"/>
        <v>91.909385113268613</v>
      </c>
      <c r="D62" s="33">
        <f t="shared" si="11"/>
        <v>97.887323943661968</v>
      </c>
      <c r="E62" s="68">
        <f t="shared" si="12"/>
        <v>2.112676056338028</v>
      </c>
      <c r="F62" s="44">
        <f t="shared" si="13"/>
        <v>63.848920863309353</v>
      </c>
      <c r="G62" s="44">
        <f t="shared" si="14"/>
        <v>28.417266187050359</v>
      </c>
      <c r="H62" s="44">
        <f t="shared" si="15"/>
        <v>5.3956834532374103</v>
      </c>
      <c r="I62" s="44">
        <f t="shared" si="16"/>
        <v>2.3381294964028778</v>
      </c>
      <c r="J62" s="31"/>
    </row>
    <row r="63" spans="1:10" x14ac:dyDescent="0.3">
      <c r="A63" s="59" t="s">
        <v>12</v>
      </c>
      <c r="B63" s="30"/>
      <c r="C63" s="36">
        <f t="shared" ref="C63:D77" si="17">C25*100/B25</f>
        <v>90.757238307349667</v>
      </c>
      <c r="D63" s="33">
        <f t="shared" si="17"/>
        <v>98.159509202453989</v>
      </c>
      <c r="E63" s="68">
        <f t="shared" si="12"/>
        <v>1.8404907975460123</v>
      </c>
      <c r="F63" s="71">
        <f t="shared" si="13"/>
        <v>61.5625</v>
      </c>
      <c r="G63" s="71">
        <f t="shared" si="14"/>
        <v>32.5625</v>
      </c>
      <c r="H63" s="71">
        <f t="shared" si="15"/>
        <v>4.125</v>
      </c>
      <c r="I63" s="71">
        <f t="shared" si="16"/>
        <v>1.75</v>
      </c>
      <c r="J63" s="31"/>
    </row>
    <row r="64" spans="1:10" x14ac:dyDescent="0.3">
      <c r="A64" s="17" t="s">
        <v>42</v>
      </c>
      <c r="B64" s="31"/>
      <c r="C64" s="36">
        <f t="shared" si="17"/>
        <v>89.667896678966784</v>
      </c>
      <c r="D64" s="33">
        <f t="shared" si="17"/>
        <v>99.176954732510282</v>
      </c>
      <c r="E64" s="68">
        <f t="shared" si="12"/>
        <v>0.82304526748971196</v>
      </c>
      <c r="F64" s="44">
        <f t="shared" si="13"/>
        <v>45.228215767634858</v>
      </c>
      <c r="G64" s="44">
        <f t="shared" si="14"/>
        <v>42.738589211618255</v>
      </c>
      <c r="H64" s="44">
        <f t="shared" si="15"/>
        <v>5.394190871369295</v>
      </c>
      <c r="I64" s="44">
        <f t="shared" si="16"/>
        <v>6.6390041493775938</v>
      </c>
      <c r="J64" s="31"/>
    </row>
    <row r="65" spans="1:10" x14ac:dyDescent="0.3">
      <c r="A65" s="17" t="s">
        <v>43</v>
      </c>
      <c r="B65" s="31"/>
      <c r="C65" s="36">
        <f t="shared" si="17"/>
        <v>85.611510791366911</v>
      </c>
      <c r="D65" s="33">
        <f t="shared" si="17"/>
        <v>97.47899159663865</v>
      </c>
      <c r="E65" s="68">
        <f t="shared" si="12"/>
        <v>2.5210084033613445</v>
      </c>
      <c r="F65" s="44">
        <f t="shared" si="13"/>
        <v>76.724137931034477</v>
      </c>
      <c r="G65" s="44">
        <f t="shared" si="14"/>
        <v>17.241379310344829</v>
      </c>
      <c r="H65" s="44">
        <f t="shared" si="15"/>
        <v>2.5862068965517242</v>
      </c>
      <c r="I65" s="44">
        <f t="shared" si="16"/>
        <v>3.4482758620689653</v>
      </c>
      <c r="J65" s="31"/>
    </row>
    <row r="66" spans="1:10" x14ac:dyDescent="0.3">
      <c r="A66" s="17" t="s">
        <v>44</v>
      </c>
      <c r="B66" s="31"/>
      <c r="C66" s="36">
        <f t="shared" si="17"/>
        <v>90.625</v>
      </c>
      <c r="D66" s="33">
        <f t="shared" si="17"/>
        <v>98.850574712643677</v>
      </c>
      <c r="E66" s="68">
        <f t="shared" si="12"/>
        <v>1.1494252873563218</v>
      </c>
      <c r="F66" s="44">
        <f t="shared" si="13"/>
        <v>70.930232558139537</v>
      </c>
      <c r="G66" s="44">
        <f t="shared" si="14"/>
        <v>23.255813953488371</v>
      </c>
      <c r="H66" s="44">
        <f t="shared" si="15"/>
        <v>4.0697674418604652</v>
      </c>
      <c r="I66" s="44">
        <f t="shared" si="16"/>
        <v>1.7441860465116279</v>
      </c>
      <c r="J66" s="31"/>
    </row>
    <row r="67" spans="1:10" x14ac:dyDescent="0.3">
      <c r="A67" s="59" t="s">
        <v>45</v>
      </c>
      <c r="B67" s="30"/>
      <c r="C67" s="36">
        <f t="shared" si="17"/>
        <v>89.036544850498345</v>
      </c>
      <c r="D67" s="33">
        <f t="shared" si="17"/>
        <v>98.694029850746276</v>
      </c>
      <c r="E67" s="68">
        <f t="shared" si="12"/>
        <v>1.3059701492537314</v>
      </c>
      <c r="F67" s="71">
        <f t="shared" si="13"/>
        <v>60.491493383742913</v>
      </c>
      <c r="G67" s="71">
        <f t="shared" si="14"/>
        <v>30.812854442344044</v>
      </c>
      <c r="H67" s="71">
        <f t="shared" si="15"/>
        <v>4.3478260869565215</v>
      </c>
      <c r="I67" s="71">
        <f t="shared" si="16"/>
        <v>4.3478260869565215</v>
      </c>
      <c r="J67" s="31"/>
    </row>
    <row r="68" spans="1:10" x14ac:dyDescent="0.3">
      <c r="A68" s="17" t="s">
        <v>46</v>
      </c>
      <c r="B68" s="31"/>
      <c r="C68" s="36">
        <f t="shared" si="17"/>
        <v>91.266375545851531</v>
      </c>
      <c r="D68" s="33">
        <f t="shared" si="17"/>
        <v>99.282296650717697</v>
      </c>
      <c r="E68" s="68">
        <f t="shared" si="12"/>
        <v>0.71770334928229662</v>
      </c>
      <c r="F68" s="44">
        <f t="shared" si="13"/>
        <v>76.626506024096386</v>
      </c>
      <c r="G68" s="44">
        <f t="shared" si="14"/>
        <v>11.566265060240964</v>
      </c>
      <c r="H68" s="44">
        <f t="shared" si="15"/>
        <v>7.9518072289156629</v>
      </c>
      <c r="I68" s="44">
        <f t="shared" si="16"/>
        <v>3.8554216867469879</v>
      </c>
      <c r="J68" s="31"/>
    </row>
    <row r="69" spans="1:10" x14ac:dyDescent="0.3">
      <c r="A69" s="17" t="s">
        <v>47</v>
      </c>
      <c r="B69" s="31"/>
      <c r="C69" s="36">
        <f t="shared" si="17"/>
        <v>87.341772151898738</v>
      </c>
      <c r="D69" s="33">
        <f t="shared" si="17"/>
        <v>76.811594202898547</v>
      </c>
      <c r="E69" s="68">
        <f t="shared" si="12"/>
        <v>23.188405797101449</v>
      </c>
      <c r="F69" s="44">
        <f t="shared" si="13"/>
        <v>44.654088050314463</v>
      </c>
      <c r="G69" s="44">
        <f t="shared" si="14"/>
        <v>37.106918238993714</v>
      </c>
      <c r="H69" s="44">
        <f t="shared" si="15"/>
        <v>8.8050314465408803</v>
      </c>
      <c r="I69" s="44">
        <f t="shared" si="16"/>
        <v>9.433962264150944</v>
      </c>
      <c r="J69" s="31"/>
    </row>
    <row r="70" spans="1:10" x14ac:dyDescent="0.3">
      <c r="A70" s="59" t="s">
        <v>48</v>
      </c>
      <c r="B70" s="30"/>
      <c r="C70" s="36">
        <f t="shared" si="17"/>
        <v>89.928057553956833</v>
      </c>
      <c r="D70" s="33">
        <f t="shared" si="17"/>
        <v>91.84</v>
      </c>
      <c r="E70" s="68">
        <f t="shared" si="12"/>
        <v>8.16</v>
      </c>
      <c r="F70" s="71">
        <f t="shared" si="13"/>
        <v>67.770034843205579</v>
      </c>
      <c r="G70" s="71">
        <f t="shared" si="14"/>
        <v>18.641114982578397</v>
      </c>
      <c r="H70" s="71">
        <f t="shared" si="15"/>
        <v>8.1881533101045303</v>
      </c>
      <c r="I70" s="71">
        <f t="shared" si="16"/>
        <v>5.4006968641114979</v>
      </c>
      <c r="J70" s="31"/>
    </row>
    <row r="71" spans="1:10" x14ac:dyDescent="0.3">
      <c r="A71" s="17" t="s">
        <v>49</v>
      </c>
      <c r="B71" s="31"/>
      <c r="C71" s="36">
        <f t="shared" si="17"/>
        <v>86.304347826086953</v>
      </c>
      <c r="D71" s="33">
        <f t="shared" si="17"/>
        <v>97.48110831234257</v>
      </c>
      <c r="E71" s="68">
        <f t="shared" si="12"/>
        <v>2.5188916876574305</v>
      </c>
      <c r="F71" s="44">
        <f t="shared" si="13"/>
        <v>57.105943152454778</v>
      </c>
      <c r="G71" s="44">
        <f t="shared" si="14"/>
        <v>34.108527131782942</v>
      </c>
      <c r="H71" s="44">
        <f t="shared" si="15"/>
        <v>5.4263565891472867</v>
      </c>
      <c r="I71" s="44">
        <f t="shared" si="16"/>
        <v>3.3591731266149871</v>
      </c>
      <c r="J71" s="31"/>
    </row>
    <row r="72" spans="1:10" x14ac:dyDescent="0.3">
      <c r="A72" s="17" t="s">
        <v>50</v>
      </c>
      <c r="B72" s="31"/>
      <c r="C72" s="36">
        <f t="shared" si="17"/>
        <v>87.711864406779668</v>
      </c>
      <c r="D72" s="33">
        <f t="shared" si="17"/>
        <v>98.792270531400973</v>
      </c>
      <c r="E72" s="68">
        <f t="shared" si="12"/>
        <v>1.2077294685990339</v>
      </c>
      <c r="F72" s="44">
        <f t="shared" si="13"/>
        <v>57.946210268948654</v>
      </c>
      <c r="G72" s="44">
        <f t="shared" si="14"/>
        <v>32.029339853300733</v>
      </c>
      <c r="H72" s="44">
        <f t="shared" si="15"/>
        <v>6.8459657701711487</v>
      </c>
      <c r="I72" s="44">
        <f t="shared" si="16"/>
        <v>3.1784841075794623</v>
      </c>
      <c r="J72" s="31"/>
    </row>
    <row r="73" spans="1:10" x14ac:dyDescent="0.3">
      <c r="A73" s="59" t="s">
        <v>15</v>
      </c>
      <c r="B73" s="30"/>
      <c r="C73" s="36">
        <f t="shared" si="17"/>
        <v>87.017167381974247</v>
      </c>
      <c r="D73" s="33">
        <f t="shared" si="17"/>
        <v>98.150431565967935</v>
      </c>
      <c r="E73" s="68">
        <f t="shared" si="12"/>
        <v>1.8495684340320593</v>
      </c>
      <c r="F73" s="71">
        <f t="shared" si="13"/>
        <v>57.537688442211056</v>
      </c>
      <c r="G73" s="71">
        <f t="shared" si="14"/>
        <v>33.040201005025125</v>
      </c>
      <c r="H73" s="71">
        <f t="shared" si="15"/>
        <v>6.1557788944723617</v>
      </c>
      <c r="I73" s="71">
        <f t="shared" si="16"/>
        <v>3.2663316582914574</v>
      </c>
      <c r="J73" s="31"/>
    </row>
    <row r="74" spans="1:10" x14ac:dyDescent="0.3">
      <c r="A74" s="17" t="s">
        <v>51</v>
      </c>
      <c r="B74" s="31"/>
      <c r="C74" s="36">
        <f t="shared" si="17"/>
        <v>87.377279102384293</v>
      </c>
      <c r="D74" s="33">
        <f t="shared" si="17"/>
        <v>98.234349919743181</v>
      </c>
      <c r="E74" s="68">
        <f t="shared" si="12"/>
        <v>1.7656500802568218</v>
      </c>
      <c r="F74" s="44">
        <f t="shared" si="13"/>
        <v>57.679738562091501</v>
      </c>
      <c r="G74" s="44">
        <f t="shared" si="14"/>
        <v>21.078431372549019</v>
      </c>
      <c r="H74" s="44">
        <f t="shared" si="15"/>
        <v>14.379084967320262</v>
      </c>
      <c r="I74" s="44">
        <f t="shared" si="16"/>
        <v>6.8627450980392153</v>
      </c>
      <c r="J74" s="31"/>
    </row>
    <row r="75" spans="1:10" x14ac:dyDescent="0.3">
      <c r="A75" s="17" t="s">
        <v>52</v>
      </c>
      <c r="B75" s="31"/>
      <c r="C75" s="36">
        <f t="shared" si="17"/>
        <v>89.761570827489479</v>
      </c>
      <c r="D75" s="33">
        <f t="shared" si="17"/>
        <v>97.34375</v>
      </c>
      <c r="E75" s="68">
        <f t="shared" si="12"/>
        <v>2.65625</v>
      </c>
      <c r="F75" s="44">
        <f t="shared" si="13"/>
        <v>29.855537720706259</v>
      </c>
      <c r="G75" s="44">
        <f t="shared" si="14"/>
        <v>34.991974317817018</v>
      </c>
      <c r="H75" s="44">
        <f t="shared" si="15"/>
        <v>4.0128410914927768</v>
      </c>
      <c r="I75" s="44">
        <f t="shared" si="16"/>
        <v>31.139646869983949</v>
      </c>
      <c r="J75" s="31"/>
    </row>
    <row r="76" spans="1:10" ht="13.5" thickBot="1" x14ac:dyDescent="0.35">
      <c r="A76" s="59" t="s">
        <v>20</v>
      </c>
      <c r="B76" s="30"/>
      <c r="C76" s="36">
        <f t="shared" si="17"/>
        <v>89.356435643564353</v>
      </c>
      <c r="D76" s="33">
        <f t="shared" si="17"/>
        <v>97.50692520775624</v>
      </c>
      <c r="E76" s="68">
        <f t="shared" si="12"/>
        <v>2.4930747922437675</v>
      </c>
      <c r="F76" s="72">
        <f t="shared" si="13"/>
        <v>32.670454545454547</v>
      </c>
      <c r="G76" s="72">
        <f t="shared" si="14"/>
        <v>35.085227272727273</v>
      </c>
      <c r="H76" s="72">
        <f t="shared" si="15"/>
        <v>4.4034090909090908</v>
      </c>
      <c r="I76" s="72">
        <f t="shared" si="16"/>
        <v>27.84090909090909</v>
      </c>
      <c r="J76" s="31"/>
    </row>
    <row r="77" spans="1:10" x14ac:dyDescent="0.3">
      <c r="A77" s="21" t="s">
        <v>21</v>
      </c>
      <c r="B77" s="73"/>
      <c r="C77" s="35">
        <f t="shared" si="17"/>
        <v>86.552792430712557</v>
      </c>
      <c r="D77" s="34">
        <f t="shared" si="17"/>
        <v>97.658895230724582</v>
      </c>
      <c r="E77" s="74">
        <f t="shared" si="12"/>
        <v>2.3411047692754186</v>
      </c>
      <c r="F77" s="41">
        <f t="shared" si="13"/>
        <v>52.630014858841008</v>
      </c>
      <c r="G77" s="41">
        <f t="shared" si="14"/>
        <v>34.472511144130756</v>
      </c>
      <c r="H77" s="41">
        <f t="shared" si="15"/>
        <v>6.8945022288261519</v>
      </c>
      <c r="I77" s="41">
        <f t="shared" si="16"/>
        <v>6.0029717682020802</v>
      </c>
      <c r="J77" s="31"/>
    </row>
    <row r="79" spans="1:10" ht="15.5" x14ac:dyDescent="0.35">
      <c r="A79" s="25" t="s">
        <v>77</v>
      </c>
      <c r="B79" s="25"/>
      <c r="C79" s="25"/>
    </row>
    <row r="80" spans="1:10" s="16" customFormat="1" ht="13.5" thickBot="1" x14ac:dyDescent="0.35">
      <c r="A80" s="26" t="s">
        <v>23</v>
      </c>
      <c r="B80" s="28"/>
      <c r="C80" s="28"/>
      <c r="D80" s="42"/>
      <c r="E80" s="75"/>
      <c r="F80" s="28" t="s">
        <v>6</v>
      </c>
      <c r="G80" s="28" t="s">
        <v>7</v>
      </c>
      <c r="H80" s="28" t="s">
        <v>70</v>
      </c>
      <c r="I80" s="28" t="s">
        <v>60</v>
      </c>
    </row>
    <row r="81" spans="1:10" x14ac:dyDescent="0.3">
      <c r="A81" s="17" t="s">
        <v>24</v>
      </c>
      <c r="B81" s="31"/>
      <c r="C81" s="31"/>
      <c r="D81" s="43"/>
      <c r="E81" s="76"/>
      <c r="F81" s="44">
        <f>F43-'1989'!C43</f>
        <v>-2.8649739800359271</v>
      </c>
      <c r="G81" s="44">
        <f>G43-'1989'!D43</f>
        <v>9.1102283460192233</v>
      </c>
      <c r="H81" s="44">
        <f>H43-'1989'!E43</f>
        <v>-2.688112302535326</v>
      </c>
      <c r="I81" s="44">
        <f>I43-'1989'!F43</f>
        <v>-3.5571420634479693</v>
      </c>
    </row>
    <row r="82" spans="1:10" x14ac:dyDescent="0.3">
      <c r="A82" s="17" t="s">
        <v>25</v>
      </c>
      <c r="B82" s="31"/>
      <c r="C82" s="31"/>
      <c r="D82" s="43"/>
      <c r="E82" s="76"/>
      <c r="F82" s="44">
        <f>F44-'1989'!C44</f>
        <v>10.710609925269615</v>
      </c>
      <c r="G82" s="44">
        <f>G44-'1989'!D44</f>
        <v>-4.8753747706627273</v>
      </c>
      <c r="H82" s="44">
        <f>H44-'1989'!E44</f>
        <v>-2.5652212824987686</v>
      </c>
      <c r="I82" s="44">
        <f>I44-'1989'!F44</f>
        <v>-3.2700138721081133</v>
      </c>
    </row>
    <row r="83" spans="1:10" x14ac:dyDescent="0.3">
      <c r="A83" s="17" t="s">
        <v>26</v>
      </c>
      <c r="B83" s="31"/>
      <c r="C83" s="31"/>
      <c r="D83" s="43"/>
      <c r="E83" s="76"/>
      <c r="F83" s="44">
        <f>F45-'1989'!C45</f>
        <v>5.1406597854685288</v>
      </c>
      <c r="G83" s="44">
        <f>G45-'1989'!D45</f>
        <v>-13.37785873304999</v>
      </c>
      <c r="H83" s="44">
        <f>H45-'1989'!E45</f>
        <v>7.4074074074074074</v>
      </c>
      <c r="I83" s="44">
        <f>I45-'1989'!F45</f>
        <v>0.82979154017405365</v>
      </c>
    </row>
    <row r="84" spans="1:10" x14ac:dyDescent="0.3">
      <c r="A84" s="59" t="s">
        <v>27</v>
      </c>
      <c r="B84" s="30"/>
      <c r="C84" s="30"/>
      <c r="D84" s="77"/>
      <c r="E84" s="78"/>
      <c r="F84" s="71">
        <f>F46-'1989'!C46</f>
        <v>9.8936297063818088</v>
      </c>
      <c r="G84" s="71">
        <f>G46-'1989'!D46</f>
        <v>-5.9755681374302547</v>
      </c>
      <c r="H84" s="71">
        <f>H46-'1989'!E46</f>
        <v>-1.1969227859395497</v>
      </c>
      <c r="I84" s="71">
        <f>I46-'1989'!F46</f>
        <v>-2.7211387830120026</v>
      </c>
    </row>
    <row r="85" spans="1:10" x14ac:dyDescent="0.3">
      <c r="A85" s="17" t="s">
        <v>28</v>
      </c>
      <c r="B85" s="31"/>
      <c r="C85" s="31"/>
      <c r="D85" s="43"/>
      <c r="E85" s="76"/>
      <c r="F85" s="44">
        <f>F47-'1989'!C47</f>
        <v>-1.2413528563681382</v>
      </c>
      <c r="G85" s="44">
        <f>G47-'1989'!D47</f>
        <v>-4.695580863193527E-2</v>
      </c>
      <c r="H85" s="44">
        <f>H47-'1989'!E47</f>
        <v>0.61968440405803982</v>
      </c>
      <c r="I85" s="44">
        <f>I47-'1989'!F47</f>
        <v>0.66862426094202565</v>
      </c>
    </row>
    <row r="86" spans="1:10" x14ac:dyDescent="0.3">
      <c r="A86" s="17" t="s">
        <v>29</v>
      </c>
      <c r="B86" s="31"/>
      <c r="C86" s="31"/>
      <c r="D86" s="43"/>
      <c r="E86" s="76"/>
      <c r="F86" s="44">
        <f>F48-'1989'!C48</f>
        <v>4.6354921265082467</v>
      </c>
      <c r="G86" s="44">
        <f>G48-'1989'!D48</f>
        <v>-6.84676257077777</v>
      </c>
      <c r="H86" s="44">
        <f>H48-'1989'!E48</f>
        <v>-1.3883660175456605</v>
      </c>
      <c r="I86" s="44">
        <f>I48-'1989'!F48</f>
        <v>3.5996364618151819</v>
      </c>
    </row>
    <row r="87" spans="1:10" x14ac:dyDescent="0.3">
      <c r="A87" s="17" t="s">
        <v>30</v>
      </c>
      <c r="B87" s="31"/>
      <c r="C87" s="31"/>
      <c r="D87" s="43"/>
      <c r="E87" s="76"/>
      <c r="F87" s="44">
        <f>F49-'1989'!C49</f>
        <v>14.462092810682634</v>
      </c>
      <c r="G87" s="44">
        <f>G49-'1989'!D49</f>
        <v>-10.052945098714574</v>
      </c>
      <c r="H87" s="44">
        <f>H49-'1989'!E49</f>
        <v>-2.9016033665840908</v>
      </c>
      <c r="I87" s="44">
        <f>I49-'1989'!F49</f>
        <v>-1.507544345383975</v>
      </c>
    </row>
    <row r="88" spans="1:10" x14ac:dyDescent="0.3">
      <c r="A88" s="17" t="s">
        <v>31</v>
      </c>
      <c r="B88" s="31"/>
      <c r="C88" s="31"/>
      <c r="D88" s="43"/>
      <c r="E88" s="76"/>
      <c r="F88" s="44">
        <f>F50-'1989'!C50</f>
        <v>8.6825521657865963</v>
      </c>
      <c r="G88" s="44">
        <f>G50-'1989'!D50</f>
        <v>-8.5288380026350978</v>
      </c>
      <c r="H88" s="44">
        <f>H50-'1989'!E50</f>
        <v>-0.72975926625744325</v>
      </c>
      <c r="I88" s="44">
        <f>I50-'1989'!F50</f>
        <v>0.5760451031059457</v>
      </c>
    </row>
    <row r="89" spans="1:10" x14ac:dyDescent="0.3">
      <c r="A89" s="17" t="s">
        <v>32</v>
      </c>
      <c r="B89" s="31"/>
      <c r="C89" s="31"/>
      <c r="D89" s="43"/>
      <c r="E89" s="76"/>
      <c r="F89" s="44">
        <f>F51-'1989'!C51</f>
        <v>11.511078581409272</v>
      </c>
      <c r="G89" s="44">
        <f>G51-'1989'!D51</f>
        <v>-6.3588173974759954</v>
      </c>
      <c r="H89" s="44">
        <f>H51-'1989'!E51</f>
        <v>-4.2207288131834009</v>
      </c>
      <c r="I89" s="44">
        <f>I51-'1989'!F51</f>
        <v>-0.93153237074988304</v>
      </c>
    </row>
    <row r="90" spans="1:10" x14ac:dyDescent="0.3">
      <c r="A90" s="17" t="s">
        <v>33</v>
      </c>
      <c r="B90" s="31"/>
      <c r="C90" s="31"/>
      <c r="D90" s="43"/>
      <c r="E90" s="76"/>
      <c r="F90" s="44">
        <f>F52-'1989'!C52</f>
        <v>0.9048288795124293</v>
      </c>
      <c r="G90" s="44">
        <f>G52-'1989'!D52</f>
        <v>1.1884669479606131</v>
      </c>
      <c r="H90" s="44">
        <f>H52-'1989'!E52</f>
        <v>-1.2681669010782928</v>
      </c>
      <c r="I90" s="44">
        <f>I52-'1989'!F52</f>
        <v>-0.82512892639474966</v>
      </c>
    </row>
    <row r="91" spans="1:10" x14ac:dyDescent="0.3">
      <c r="A91" s="17" t="s">
        <v>34</v>
      </c>
      <c r="B91" s="31"/>
      <c r="C91" s="31"/>
      <c r="D91" s="43"/>
      <c r="E91" s="76"/>
      <c r="F91" s="44">
        <f>F53-'1989'!C53</f>
        <v>-0.39271390374331361</v>
      </c>
      <c r="G91" s="44">
        <f>G53-'1989'!D53</f>
        <v>-4.5510249554367199</v>
      </c>
      <c r="H91" s="44">
        <f>H53-'1989'!E53</f>
        <v>0.33979500891265602</v>
      </c>
      <c r="I91" s="44">
        <f>I53-'1989'!F53</f>
        <v>4.6039438502673793</v>
      </c>
    </row>
    <row r="92" spans="1:10" x14ac:dyDescent="0.3">
      <c r="A92" s="17" t="s">
        <v>35</v>
      </c>
      <c r="B92" s="31"/>
      <c r="C92" s="31"/>
      <c r="D92" s="43"/>
      <c r="E92" s="76"/>
      <c r="F92" s="44">
        <f>F54-'1989'!C54</f>
        <v>-11.202938475665746</v>
      </c>
      <c r="G92" s="44">
        <f>G54-'1989'!D54</f>
        <v>13.60810906265452</v>
      </c>
      <c r="H92" s="44">
        <f>H54-'1989'!E54</f>
        <v>-0.62513244331426154</v>
      </c>
      <c r="I92" s="44">
        <f>I54-'1989'!F54</f>
        <v>-1.7800381436745076</v>
      </c>
    </row>
    <row r="93" spans="1:10" x14ac:dyDescent="0.3">
      <c r="A93" s="59" t="s">
        <v>36</v>
      </c>
      <c r="B93" s="30"/>
      <c r="C93" s="30"/>
      <c r="D93" s="77"/>
      <c r="E93" s="78"/>
      <c r="F93" s="71">
        <f>F55-'1989'!C55</f>
        <v>-6.4494236894819181</v>
      </c>
      <c r="G93" s="71">
        <f>G55-'1989'!D55</f>
        <v>5.6032925774707962</v>
      </c>
      <c r="H93" s="71">
        <f>H55-'1989'!E55</f>
        <v>-0.1992184506934338</v>
      </c>
      <c r="I93" s="71">
        <f>I55-'1989'!F55</f>
        <v>1.0453495627045544</v>
      </c>
      <c r="J93" s="31"/>
    </row>
    <row r="94" spans="1:10" x14ac:dyDescent="0.3">
      <c r="A94" s="59" t="s">
        <v>9</v>
      </c>
      <c r="B94" s="30"/>
      <c r="C94" s="30"/>
      <c r="D94" s="77"/>
      <c r="E94" s="78"/>
      <c r="F94" s="71">
        <f>F56-'1989'!C56</f>
        <v>5.3069297426201416</v>
      </c>
      <c r="G94" s="71">
        <f>G56-'1989'!D56</f>
        <v>-3.250088697472016</v>
      </c>
      <c r="H94" s="71">
        <f>H56-'1989'!E56</f>
        <v>-1.7089701213022144</v>
      </c>
      <c r="I94" s="71">
        <f>I56-'1989'!F56</f>
        <v>-0.34787092384592189</v>
      </c>
      <c r="J94" s="31"/>
    </row>
    <row r="95" spans="1:10" x14ac:dyDescent="0.3">
      <c r="A95" s="17" t="s">
        <v>37</v>
      </c>
      <c r="B95" s="31"/>
      <c r="C95" s="31"/>
      <c r="D95" s="43"/>
      <c r="E95" s="76"/>
      <c r="F95" s="44">
        <f>F57-'1989'!C57</f>
        <v>-10.299943406904355</v>
      </c>
      <c r="G95" s="44">
        <f>G57-'1989'!D57</f>
        <v>17.091114883984151</v>
      </c>
      <c r="H95" s="44">
        <f>H57-'1989'!E57</f>
        <v>-4.9801924165251839</v>
      </c>
      <c r="I95" s="44">
        <f>I57-'1989'!F57</f>
        <v>-1.8109790605546121</v>
      </c>
      <c r="J95" s="31"/>
    </row>
    <row r="96" spans="1:10" x14ac:dyDescent="0.3">
      <c r="A96" s="17" t="s">
        <v>38</v>
      </c>
      <c r="B96" s="31"/>
      <c r="C96" s="31"/>
      <c r="D96" s="43"/>
      <c r="E96" s="76"/>
      <c r="F96" s="44">
        <f>F58-'1989'!C58</f>
        <v>1.7261904761904745</v>
      </c>
      <c r="G96" s="44">
        <f>G58-'1989'!D58</f>
        <v>3.5639880952380949</v>
      </c>
      <c r="H96" s="44">
        <f>H58-'1989'!E58</f>
        <v>-4.0476190476190483</v>
      </c>
      <c r="I96" s="44">
        <f>I58-'1989'!F58</f>
        <v>-1.2425595238095237</v>
      </c>
      <c r="J96" s="31"/>
    </row>
    <row r="97" spans="1:10" x14ac:dyDescent="0.3">
      <c r="A97" s="59" t="s">
        <v>10</v>
      </c>
      <c r="B97" s="30"/>
      <c r="C97" s="30"/>
      <c r="D97" s="77"/>
      <c r="E97" s="78"/>
      <c r="F97" s="71">
        <f>F59-'1989'!C59</f>
        <v>-4.4248749728201773</v>
      </c>
      <c r="G97" s="71">
        <f>G59-'1989'!D59</f>
        <v>10.424367616148437</v>
      </c>
      <c r="H97" s="71">
        <f>H59-'1989'!E59</f>
        <v>-4.4411828658404007</v>
      </c>
      <c r="I97" s="71">
        <f>I59-'1989'!F59</f>
        <v>-1.5583097774878596</v>
      </c>
      <c r="J97" s="31"/>
    </row>
    <row r="98" spans="1:10" x14ac:dyDescent="0.3">
      <c r="A98" s="17" t="s">
        <v>39</v>
      </c>
      <c r="B98" s="31"/>
      <c r="C98" s="31"/>
      <c r="D98" s="43"/>
      <c r="E98" s="76"/>
      <c r="F98" s="44">
        <f>F60-'1989'!C60</f>
        <v>3.1510012752903904</v>
      </c>
      <c r="G98" s="44">
        <f>G60-'1989'!D60</f>
        <v>-2.7377382552648868</v>
      </c>
      <c r="H98" s="44">
        <f>H60-'1989'!E60</f>
        <v>-0.83445352083548752</v>
      </c>
      <c r="I98" s="44">
        <f>I60-'1989'!F60</f>
        <v>0.42119050080998166</v>
      </c>
      <c r="J98" s="31"/>
    </row>
    <row r="99" spans="1:10" x14ac:dyDescent="0.3">
      <c r="A99" s="17" t="s">
        <v>40</v>
      </c>
      <c r="B99" s="31"/>
      <c r="C99" s="31"/>
      <c r="D99" s="43"/>
      <c r="E99" s="76"/>
      <c r="F99" s="44">
        <f>F61-'1989'!C61</f>
        <v>6.5531791066492104</v>
      </c>
      <c r="G99" s="44">
        <f>G61-'1989'!D61</f>
        <v>-4.9876327658955333</v>
      </c>
      <c r="H99" s="44">
        <f>H61-'1989'!E61</f>
        <v>-0.74348901498617792</v>
      </c>
      <c r="I99" s="44">
        <f>I61-'1989'!F61</f>
        <v>-0.82205732576749591</v>
      </c>
      <c r="J99" s="31"/>
    </row>
    <row r="100" spans="1:10" x14ac:dyDescent="0.3">
      <c r="A100" s="17" t="s">
        <v>41</v>
      </c>
      <c r="B100" s="31"/>
      <c r="C100" s="31"/>
      <c r="D100" s="43"/>
      <c r="E100" s="76"/>
      <c r="F100" s="44">
        <f>F62-'1989'!C62</f>
        <v>-7.715964632873856</v>
      </c>
      <c r="G100" s="44">
        <f>G62-'1989'!D62</f>
        <v>3.9897852710198229</v>
      </c>
      <c r="H100" s="44">
        <f>H62-'1989'!E62</f>
        <v>3.2964468120160362</v>
      </c>
      <c r="I100" s="44">
        <f>I62-'1989'!F62</f>
        <v>0.42973254983799225</v>
      </c>
      <c r="J100" s="31"/>
    </row>
    <row r="101" spans="1:10" x14ac:dyDescent="0.3">
      <c r="A101" s="59" t="s">
        <v>12</v>
      </c>
      <c r="B101" s="30"/>
      <c r="C101" s="30"/>
      <c r="D101" s="77"/>
      <c r="E101" s="78"/>
      <c r="F101" s="71">
        <f>F63-'1989'!C63</f>
        <v>0.18647820163487694</v>
      </c>
      <c r="G101" s="71">
        <f>G63-'1989'!D63</f>
        <v>-0.88436648501362214</v>
      </c>
      <c r="H101" s="71">
        <f>H63-'1989'!E63</f>
        <v>0.65088555858310615</v>
      </c>
      <c r="I101" s="71">
        <f>I63-'1989'!F63</f>
        <v>4.7002724795640383E-2</v>
      </c>
      <c r="J101" s="31"/>
    </row>
    <row r="102" spans="1:10" x14ac:dyDescent="0.3">
      <c r="A102" s="17" t="s">
        <v>42</v>
      </c>
      <c r="B102" s="31"/>
      <c r="C102" s="31"/>
      <c r="D102" s="43"/>
      <c r="E102" s="76"/>
      <c r="F102" s="44">
        <f>F64-'1989'!C64</f>
        <v>-6.4524565012727066</v>
      </c>
      <c r="G102" s="44">
        <f>G64-'1989'!D64</f>
        <v>-0.11855364552459946</v>
      </c>
      <c r="H102" s="44">
        <f>H64-'1989'!E64</f>
        <v>2.0328463335541689</v>
      </c>
      <c r="I102" s="44">
        <f>I64-'1989'!F64</f>
        <v>4.5381638132431394</v>
      </c>
      <c r="J102" s="31"/>
    </row>
    <row r="103" spans="1:10" x14ac:dyDescent="0.3">
      <c r="A103" s="17" t="s">
        <v>43</v>
      </c>
      <c r="B103" s="31"/>
      <c r="C103" s="31"/>
      <c r="D103" s="43"/>
      <c r="E103" s="76"/>
      <c r="F103" s="44">
        <f>F65-'1989'!C65</f>
        <v>-0.95443349753695372</v>
      </c>
      <c r="G103" s="44">
        <f>G65-'1989'!D65</f>
        <v>6.5270935960591157</v>
      </c>
      <c r="H103" s="44">
        <f>H65-'1989'!E65</f>
        <v>0.80049261083743839</v>
      </c>
      <c r="I103" s="44">
        <f>I65-'1989'!F65</f>
        <v>-6.3731527093596059</v>
      </c>
      <c r="J103" s="31"/>
    </row>
    <row r="104" spans="1:10" x14ac:dyDescent="0.3">
      <c r="A104" s="17" t="s">
        <v>44</v>
      </c>
      <c r="B104" s="31"/>
      <c r="C104" s="31"/>
      <c r="D104" s="43"/>
      <c r="E104" s="76"/>
      <c r="F104" s="44">
        <f>F66-'1989'!C66</f>
        <v>-3.9269102990033247</v>
      </c>
      <c r="G104" s="44">
        <f>G66-'1989'!D66</f>
        <v>7.8272425249169419</v>
      </c>
      <c r="H104" s="44">
        <f>H66-'1989'!E66</f>
        <v>0.64119601328903686</v>
      </c>
      <c r="I104" s="44">
        <f>I66-'1989'!F66</f>
        <v>-4.5415282392026572</v>
      </c>
      <c r="J104" s="31"/>
    </row>
    <row r="105" spans="1:10" x14ac:dyDescent="0.3">
      <c r="A105" s="59" t="s">
        <v>45</v>
      </c>
      <c r="B105" s="30"/>
      <c r="C105" s="30"/>
      <c r="D105" s="77"/>
      <c r="E105" s="78"/>
      <c r="F105" s="71">
        <f>F67-'1989'!C67</f>
        <v>-4.4608875686380358</v>
      </c>
      <c r="G105" s="71">
        <f>G67-'1989'!D67</f>
        <v>3.9557115852011862</v>
      </c>
      <c r="H105" s="71">
        <f>H67-'1989'!E67</f>
        <v>1.3002070393374741</v>
      </c>
      <c r="I105" s="71">
        <f>I67-'1989'!F67</f>
        <v>-0.79503105590062173</v>
      </c>
      <c r="J105" s="31"/>
    </row>
    <row r="106" spans="1:10" x14ac:dyDescent="0.3">
      <c r="A106" s="17" t="s">
        <v>46</v>
      </c>
      <c r="B106" s="31"/>
      <c r="C106" s="31"/>
      <c r="D106" s="43"/>
      <c r="E106" s="76"/>
      <c r="F106" s="44">
        <f>F68-'1989'!C68</f>
        <v>8.7432943452642746</v>
      </c>
      <c r="G106" s="44">
        <f>G68-'1989'!D68</f>
        <v>-10.088236156304047</v>
      </c>
      <c r="H106" s="44">
        <f>H68-'1989'!E68</f>
        <v>-0.32069885380939755</v>
      </c>
      <c r="I106" s="44">
        <f>I68-'1989'!F68</f>
        <v>1.6656406648491777</v>
      </c>
      <c r="J106" s="31"/>
    </row>
    <row r="107" spans="1:10" x14ac:dyDescent="0.3">
      <c r="A107" s="17" t="s">
        <v>47</v>
      </c>
      <c r="B107" s="31"/>
      <c r="C107" s="31"/>
      <c r="D107" s="43"/>
      <c r="E107" s="76"/>
      <c r="F107" s="44">
        <f>F69-'1989'!C69</f>
        <v>-20.210776814550407</v>
      </c>
      <c r="G107" s="44">
        <f>G69-'1989'!D69</f>
        <v>10.079891211966686</v>
      </c>
      <c r="H107" s="44">
        <f>H69-'1989'!E69</f>
        <v>5.5617882032976365</v>
      </c>
      <c r="I107" s="44">
        <f>I69-'1989'!F69</f>
        <v>4.5690973992860791</v>
      </c>
      <c r="J107" s="31"/>
    </row>
    <row r="108" spans="1:10" x14ac:dyDescent="0.3">
      <c r="A108" s="59" t="s">
        <v>48</v>
      </c>
      <c r="B108" s="30"/>
      <c r="C108" s="30"/>
      <c r="D108" s="77"/>
      <c r="E108" s="78"/>
      <c r="F108" s="71">
        <f>F70-'1989'!C70</f>
        <v>0.82372611837335796</v>
      </c>
      <c r="G108" s="71">
        <f>G70-'1989'!D70</f>
        <v>-4.6810326684283154</v>
      </c>
      <c r="H108" s="71">
        <f>H70-'1989'!E70</f>
        <v>1.4767439141313758</v>
      </c>
      <c r="I108" s="71">
        <f>I70-'1989'!F70</f>
        <v>2.3805626359235785</v>
      </c>
      <c r="J108" s="31"/>
    </row>
    <row r="109" spans="1:10" x14ac:dyDescent="0.3">
      <c r="A109" s="17" t="s">
        <v>49</v>
      </c>
      <c r="B109" s="31"/>
      <c r="C109" s="31"/>
      <c r="D109" s="43"/>
      <c r="E109" s="76"/>
      <c r="F109" s="44">
        <f>F71-'1989'!C71</f>
        <v>1.873385012919897</v>
      </c>
      <c r="G109" s="44">
        <f>G71-'1989'!D71</f>
        <v>-1.0658914728682234</v>
      </c>
      <c r="H109" s="44">
        <f>H71-'1989'!E71</f>
        <v>-1.5503875968992249</v>
      </c>
      <c r="I109" s="44">
        <f>I71-'1989'!F71</f>
        <v>0.74289405684754506</v>
      </c>
      <c r="J109" s="31"/>
    </row>
    <row r="110" spans="1:10" x14ac:dyDescent="0.3">
      <c r="A110" s="17" t="s">
        <v>50</v>
      </c>
      <c r="B110" s="31"/>
      <c r="C110" s="31"/>
      <c r="D110" s="43"/>
      <c r="E110" s="76"/>
      <c r="F110" s="44">
        <f>F72-'1989'!C72</f>
        <v>-1.6126132604631138</v>
      </c>
      <c r="G110" s="44">
        <f>G72-'1989'!D72</f>
        <v>1.1469869121242624</v>
      </c>
      <c r="H110" s="44">
        <f>H72-'1989'!E72</f>
        <v>0.71851478977899141</v>
      </c>
      <c r="I110" s="44">
        <f>I72-'1989'!F72</f>
        <v>-0.25288844144014533</v>
      </c>
      <c r="J110" s="31"/>
    </row>
    <row r="111" spans="1:10" x14ac:dyDescent="0.3">
      <c r="A111" s="59" t="s">
        <v>15</v>
      </c>
      <c r="B111" s="30"/>
      <c r="C111" s="30"/>
      <c r="D111" s="77"/>
      <c r="E111" s="78"/>
      <c r="F111" s="71">
        <f>F73-'1989'!C73</f>
        <v>-4.2098791831499227E-2</v>
      </c>
      <c r="G111" s="71">
        <f>G73-'1989'!D73</f>
        <v>0.19445632417406244</v>
      </c>
      <c r="H111" s="71">
        <f>H73-'1989'!E73</f>
        <v>-0.36017855233614871</v>
      </c>
      <c r="I111" s="71">
        <f>I73-'1989'!F73</f>
        <v>0.20782101999358504</v>
      </c>
      <c r="J111" s="31"/>
    </row>
    <row r="112" spans="1:10" x14ac:dyDescent="0.3">
      <c r="A112" s="17" t="s">
        <v>51</v>
      </c>
      <c r="B112" s="31"/>
      <c r="C112" s="31"/>
      <c r="D112" s="43"/>
      <c r="E112" s="76"/>
      <c r="F112" s="44">
        <f>F74-'1989'!C74</f>
        <v>-12.300768260520584</v>
      </c>
      <c r="G112" s="44">
        <f>G74-'1989'!D74</f>
        <v>5.0940259144593512</v>
      </c>
      <c r="H112" s="44">
        <f>H74-'1989'!E74</f>
        <v>4.2426327256048619</v>
      </c>
      <c r="I112" s="44">
        <f>I74-'1989'!F74</f>
        <v>2.9641096204563695</v>
      </c>
      <c r="J112" s="31"/>
    </row>
    <row r="113" spans="1:10" x14ac:dyDescent="0.3">
      <c r="A113" s="17" t="s">
        <v>52</v>
      </c>
      <c r="B113" s="31"/>
      <c r="C113" s="31"/>
      <c r="D113" s="43"/>
      <c r="E113" s="76"/>
      <c r="F113" s="44">
        <f>F75-'1989'!C75</f>
        <v>-9.6591936484445213</v>
      </c>
      <c r="G113" s="44">
        <f>G75-'1989'!D75</f>
        <v>-11.97509673937536</v>
      </c>
      <c r="H113" s="44">
        <f>H75-'1989'!E75</f>
        <v>-2.7462576953356459</v>
      </c>
      <c r="I113" s="44">
        <f>I75-'1989'!F75</f>
        <v>24.380548083155524</v>
      </c>
      <c r="J113" s="31"/>
    </row>
    <row r="114" spans="1:10" ht="13.5" thickBot="1" x14ac:dyDescent="0.35">
      <c r="A114" s="59" t="s">
        <v>20</v>
      </c>
      <c r="B114" s="30"/>
      <c r="C114" s="30"/>
      <c r="D114" s="79"/>
      <c r="E114" s="80"/>
      <c r="F114" s="72">
        <f>F76-'1989'!C76</f>
        <v>-7.7684169278996862</v>
      </c>
      <c r="G114" s="72">
        <f>G76-'1989'!D76</f>
        <v>-12.093456112852664</v>
      </c>
      <c r="H114" s="72">
        <f>H76-'1989'!E76</f>
        <v>-1.7094435736677118</v>
      </c>
      <c r="I114" s="72">
        <f>I76-'1989'!F76</f>
        <v>21.571316614420063</v>
      </c>
      <c r="J114" s="31"/>
    </row>
    <row r="115" spans="1:10" x14ac:dyDescent="0.3">
      <c r="A115" s="21" t="s">
        <v>21</v>
      </c>
      <c r="B115" s="73"/>
      <c r="C115" s="73"/>
      <c r="D115" s="45"/>
      <c r="E115" s="81"/>
      <c r="F115" s="41">
        <f>F77-'1989'!C77</f>
        <v>-0.33427887571995996</v>
      </c>
      <c r="G115" s="41">
        <f>G77-'1989'!D77</f>
        <v>-0.62742148555709321</v>
      </c>
      <c r="H115" s="41">
        <f>H77-'1989'!E77</f>
        <v>-0.59483080508357222</v>
      </c>
      <c r="I115" s="41">
        <f>I77-'1989'!F77</f>
        <v>1.5565311663606254</v>
      </c>
      <c r="J115" s="31"/>
    </row>
  </sheetData>
  <sheetProtection password="DD41" sheet="1" objects="1" scenarios="1" selectLockedCells="1" selectUnlockedCells="1"/>
  <phoneticPr fontId="0" type="noConversion"/>
  <pageMargins left="0.78740157499999996" right="0.78740157499999996" top="0.984251969" bottom="0.984251969" header="0.4921259845" footer="0.4921259845"/>
  <pageSetup paperSize="9" orientation="portrait" horizontalDpi="300" verticalDpi="300" r:id="rId1"/>
  <headerFooter alignWithMargins="0"/>
  <rowBreaks count="2" manualBreakCount="2">
    <brk id="40" max="16383" man="1"/>
    <brk id="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G115"/>
  <sheetViews>
    <sheetView showGridLines="0" zoomScaleNormal="100" workbookViewId="0">
      <selection activeCell="B47" sqref="B47"/>
    </sheetView>
  </sheetViews>
  <sheetFormatPr baseColWidth="10" defaultColWidth="11.453125" defaultRowHeight="13" x14ac:dyDescent="0.3"/>
  <cols>
    <col min="1" max="1" width="16.1796875" style="3" customWidth="1"/>
    <col min="2" max="2" width="9.1796875" style="3" bestFit="1" customWidth="1"/>
    <col min="3" max="3" width="9" style="3" bestFit="1" customWidth="1"/>
    <col min="4" max="4" width="8.453125" style="3" bestFit="1" customWidth="1"/>
    <col min="5" max="5" width="9" style="3" bestFit="1" customWidth="1"/>
    <col min="6" max="6" width="7.26953125" style="3" bestFit="1" customWidth="1"/>
    <col min="7" max="16384" width="11.453125" style="3"/>
  </cols>
  <sheetData>
    <row r="1" spans="1:6" ht="18.5" x14ac:dyDescent="0.45">
      <c r="A1" s="24" t="s">
        <v>69</v>
      </c>
    </row>
    <row r="3" spans="1:6" ht="15.5" x14ac:dyDescent="0.35">
      <c r="A3" s="25" t="s">
        <v>71</v>
      </c>
    </row>
    <row r="4" spans="1:6" s="16" customFormat="1" ht="13.5" thickBot="1" x14ac:dyDescent="0.35">
      <c r="A4" s="26" t="s">
        <v>23</v>
      </c>
      <c r="B4" s="52" t="s">
        <v>4</v>
      </c>
      <c r="C4" s="28" t="s">
        <v>6</v>
      </c>
      <c r="D4" s="28" t="s">
        <v>7</v>
      </c>
      <c r="E4" s="28" t="s">
        <v>70</v>
      </c>
      <c r="F4" s="28" t="s">
        <v>60</v>
      </c>
    </row>
    <row r="5" spans="1:6" x14ac:dyDescent="0.3">
      <c r="A5" s="17" t="s">
        <v>24</v>
      </c>
      <c r="B5" s="54">
        <f t="shared" ref="B5:B37" si="0">SUM(C5:F5)</f>
        <v>439</v>
      </c>
      <c r="C5" s="55">
        <v>241</v>
      </c>
      <c r="D5" s="82">
        <v>134</v>
      </c>
      <c r="E5" s="82">
        <v>35</v>
      </c>
      <c r="F5" s="82">
        <v>29</v>
      </c>
    </row>
    <row r="6" spans="1:6" x14ac:dyDescent="0.3">
      <c r="A6" s="17" t="s">
        <v>25</v>
      </c>
      <c r="B6" s="54">
        <f t="shared" si="0"/>
        <v>382</v>
      </c>
      <c r="C6" s="58">
        <v>186</v>
      </c>
      <c r="D6" s="53">
        <v>128</v>
      </c>
      <c r="E6" s="53">
        <v>40</v>
      </c>
      <c r="F6" s="53">
        <v>28</v>
      </c>
    </row>
    <row r="7" spans="1:6" x14ac:dyDescent="0.3">
      <c r="A7" s="17" t="s">
        <v>26</v>
      </c>
      <c r="B7" s="54">
        <f t="shared" si="0"/>
        <v>61</v>
      </c>
      <c r="C7" s="58">
        <v>30</v>
      </c>
      <c r="D7" s="53">
        <v>30</v>
      </c>
      <c r="E7" s="53">
        <v>0</v>
      </c>
      <c r="F7" s="53">
        <v>1</v>
      </c>
    </row>
    <row r="8" spans="1:6" s="8" customFormat="1" x14ac:dyDescent="0.3">
      <c r="A8" s="59" t="s">
        <v>27</v>
      </c>
      <c r="B8" s="61">
        <f>B6+B7</f>
        <v>443</v>
      </c>
      <c r="C8" s="62">
        <f>C6+C7</f>
        <v>216</v>
      </c>
      <c r="D8" s="60">
        <f>D6+D7</f>
        <v>158</v>
      </c>
      <c r="E8" s="60">
        <f>E6+E7</f>
        <v>40</v>
      </c>
      <c r="F8" s="60">
        <f>F6+F7</f>
        <v>29</v>
      </c>
    </row>
    <row r="9" spans="1:6" x14ac:dyDescent="0.3">
      <c r="A9" s="17" t="s">
        <v>28</v>
      </c>
      <c r="B9" s="54">
        <f t="shared" si="0"/>
        <v>319</v>
      </c>
      <c r="C9" s="58">
        <v>150</v>
      </c>
      <c r="D9" s="53">
        <v>126</v>
      </c>
      <c r="E9" s="53">
        <v>31</v>
      </c>
      <c r="F9" s="53">
        <v>12</v>
      </c>
    </row>
    <row r="10" spans="1:6" x14ac:dyDescent="0.3">
      <c r="A10" s="17" t="s">
        <v>29</v>
      </c>
      <c r="B10" s="54">
        <f t="shared" si="0"/>
        <v>479</v>
      </c>
      <c r="C10" s="58">
        <v>168</v>
      </c>
      <c r="D10" s="53">
        <v>223</v>
      </c>
      <c r="E10" s="53">
        <v>59</v>
      </c>
      <c r="F10" s="53">
        <v>29</v>
      </c>
    </row>
    <row r="11" spans="1:6" x14ac:dyDescent="0.3">
      <c r="A11" s="17" t="s">
        <v>30</v>
      </c>
      <c r="B11" s="54">
        <f t="shared" si="0"/>
        <v>411</v>
      </c>
      <c r="C11" s="58">
        <v>180</v>
      </c>
      <c r="D11" s="53">
        <v>145</v>
      </c>
      <c r="E11" s="53">
        <v>44</v>
      </c>
      <c r="F11" s="53">
        <v>42</v>
      </c>
    </row>
    <row r="12" spans="1:6" x14ac:dyDescent="0.3">
      <c r="A12" s="17" t="s">
        <v>31</v>
      </c>
      <c r="B12" s="54">
        <f t="shared" si="0"/>
        <v>394</v>
      </c>
      <c r="C12" s="58">
        <v>118</v>
      </c>
      <c r="D12" s="53">
        <v>231</v>
      </c>
      <c r="E12" s="53">
        <v>33</v>
      </c>
      <c r="F12" s="53">
        <v>12</v>
      </c>
    </row>
    <row r="13" spans="1:6" x14ac:dyDescent="0.3">
      <c r="A13" s="17" t="s">
        <v>32</v>
      </c>
      <c r="B13" s="54">
        <f t="shared" si="0"/>
        <v>339</v>
      </c>
      <c r="C13" s="58">
        <v>136</v>
      </c>
      <c r="D13" s="53">
        <v>149</v>
      </c>
      <c r="E13" s="53">
        <v>33</v>
      </c>
      <c r="F13" s="53">
        <v>21</v>
      </c>
    </row>
    <row r="14" spans="1:6" x14ac:dyDescent="0.3">
      <c r="A14" s="17" t="s">
        <v>33</v>
      </c>
      <c r="B14" s="54">
        <f t="shared" si="0"/>
        <v>474</v>
      </c>
      <c r="C14" s="58">
        <v>245</v>
      </c>
      <c r="D14" s="53">
        <v>155</v>
      </c>
      <c r="E14" s="53">
        <v>42</v>
      </c>
      <c r="F14" s="53">
        <v>32</v>
      </c>
    </row>
    <row r="15" spans="1:6" x14ac:dyDescent="0.3">
      <c r="A15" s="17" t="s">
        <v>34</v>
      </c>
      <c r="B15" s="54">
        <f t="shared" si="0"/>
        <v>187</v>
      </c>
      <c r="C15" s="58">
        <v>103</v>
      </c>
      <c r="D15" s="53">
        <v>65</v>
      </c>
      <c r="E15" s="53">
        <v>13</v>
      </c>
      <c r="F15" s="53">
        <v>6</v>
      </c>
    </row>
    <row r="16" spans="1:6" x14ac:dyDescent="0.3">
      <c r="A16" s="17" t="s">
        <v>35</v>
      </c>
      <c r="B16" s="54">
        <f t="shared" si="0"/>
        <v>234</v>
      </c>
      <c r="C16" s="58">
        <v>91</v>
      </c>
      <c r="D16" s="53">
        <v>119</v>
      </c>
      <c r="E16" s="53">
        <v>15</v>
      </c>
      <c r="F16" s="53">
        <v>9</v>
      </c>
    </row>
    <row r="17" spans="1:6" x14ac:dyDescent="0.3">
      <c r="A17" s="59" t="s">
        <v>36</v>
      </c>
      <c r="B17" s="61">
        <f>B15+B16</f>
        <v>421</v>
      </c>
      <c r="C17" s="62">
        <f>C15+C16</f>
        <v>194</v>
      </c>
      <c r="D17" s="60">
        <f>D15+D16</f>
        <v>184</v>
      </c>
      <c r="E17" s="60">
        <f>E15+E16</f>
        <v>28</v>
      </c>
      <c r="F17" s="60">
        <f>F15+F16</f>
        <v>15</v>
      </c>
    </row>
    <row r="18" spans="1:6" x14ac:dyDescent="0.3">
      <c r="A18" s="59" t="s">
        <v>9</v>
      </c>
      <c r="B18" s="61">
        <f>B5+B6+B9+B10+B11+B12+B13+B14+B15</f>
        <v>3424</v>
      </c>
      <c r="C18" s="62">
        <f>C5+C6+C9+C10+C11+C12+C13+C14+C15</f>
        <v>1527</v>
      </c>
      <c r="D18" s="60">
        <f>D5+D6+D9+D10+D11+D12+D13+D14+D15</f>
        <v>1356</v>
      </c>
      <c r="E18" s="60">
        <f>E5+E6+E9+E10+E11+E12+E13+E14+E15</f>
        <v>330</v>
      </c>
      <c r="F18" s="60">
        <f>F5+F6+F9+F10+F11+F12+F13+F14+F15</f>
        <v>211</v>
      </c>
    </row>
    <row r="19" spans="1:6" x14ac:dyDescent="0.3">
      <c r="A19" s="17" t="s">
        <v>37</v>
      </c>
      <c r="B19" s="54">
        <f t="shared" si="0"/>
        <v>372</v>
      </c>
      <c r="C19" s="58">
        <v>208</v>
      </c>
      <c r="D19" s="53">
        <v>111</v>
      </c>
      <c r="E19" s="53">
        <v>43</v>
      </c>
      <c r="F19" s="53">
        <v>10</v>
      </c>
    </row>
    <row r="20" spans="1:6" x14ac:dyDescent="0.3">
      <c r="A20" s="17" t="s">
        <v>38</v>
      </c>
      <c r="B20" s="54">
        <f t="shared" si="0"/>
        <v>384</v>
      </c>
      <c r="C20" s="58">
        <v>200</v>
      </c>
      <c r="D20" s="53">
        <v>139</v>
      </c>
      <c r="E20" s="53">
        <v>32</v>
      </c>
      <c r="F20" s="53">
        <v>13</v>
      </c>
    </row>
    <row r="21" spans="1:6" x14ac:dyDescent="0.3">
      <c r="A21" s="59" t="s">
        <v>10</v>
      </c>
      <c r="B21" s="61">
        <f>B19+B20</f>
        <v>756</v>
      </c>
      <c r="C21" s="62">
        <f>C19+C20</f>
        <v>408</v>
      </c>
      <c r="D21" s="60">
        <f>D19+D20</f>
        <v>250</v>
      </c>
      <c r="E21" s="60">
        <f>E19+E20</f>
        <v>75</v>
      </c>
      <c r="F21" s="60">
        <f>F19+F20</f>
        <v>23</v>
      </c>
    </row>
    <row r="22" spans="1:6" x14ac:dyDescent="0.3">
      <c r="A22" s="17" t="s">
        <v>39</v>
      </c>
      <c r="B22" s="54">
        <f t="shared" si="0"/>
        <v>509</v>
      </c>
      <c r="C22" s="58">
        <v>259</v>
      </c>
      <c r="D22" s="53">
        <v>222</v>
      </c>
      <c r="E22" s="53">
        <v>23</v>
      </c>
      <c r="F22" s="53">
        <v>5</v>
      </c>
    </row>
    <row r="23" spans="1:6" x14ac:dyDescent="0.3">
      <c r="A23" s="17" t="s">
        <v>40</v>
      </c>
      <c r="B23" s="54">
        <f t="shared" si="0"/>
        <v>435</v>
      </c>
      <c r="C23" s="58">
        <v>267</v>
      </c>
      <c r="D23" s="53">
        <v>141</v>
      </c>
      <c r="E23" s="53">
        <v>17</v>
      </c>
      <c r="F23" s="53">
        <v>10</v>
      </c>
    </row>
    <row r="24" spans="1:6" x14ac:dyDescent="0.3">
      <c r="A24" s="17" t="s">
        <v>41</v>
      </c>
      <c r="B24" s="54">
        <f t="shared" si="0"/>
        <v>524</v>
      </c>
      <c r="C24" s="58">
        <v>375</v>
      </c>
      <c r="D24" s="53">
        <v>128</v>
      </c>
      <c r="E24" s="53">
        <v>11</v>
      </c>
      <c r="F24" s="53">
        <v>10</v>
      </c>
    </row>
    <row r="25" spans="1:6" s="8" customFormat="1" x14ac:dyDescent="0.3">
      <c r="A25" s="59" t="s">
        <v>12</v>
      </c>
      <c r="B25" s="61">
        <f>B22+B23+B24</f>
        <v>1468</v>
      </c>
      <c r="C25" s="62">
        <f>C22+C23+C24</f>
        <v>901</v>
      </c>
      <c r="D25" s="60">
        <f>D22+D23+D24</f>
        <v>491</v>
      </c>
      <c r="E25" s="60">
        <f>E22+E23+E24</f>
        <v>51</v>
      </c>
      <c r="F25" s="60">
        <f>F22+F23+F24</f>
        <v>25</v>
      </c>
    </row>
    <row r="26" spans="1:6" x14ac:dyDescent="0.3">
      <c r="A26" s="17" t="s">
        <v>42</v>
      </c>
      <c r="B26" s="54">
        <f t="shared" si="0"/>
        <v>238</v>
      </c>
      <c r="C26" s="58">
        <v>123</v>
      </c>
      <c r="D26" s="53">
        <v>102</v>
      </c>
      <c r="E26" s="53">
        <v>8</v>
      </c>
      <c r="F26" s="53">
        <v>5</v>
      </c>
    </row>
    <row r="27" spans="1:6" x14ac:dyDescent="0.3">
      <c r="A27" s="17" t="s">
        <v>43</v>
      </c>
      <c r="B27" s="54">
        <f t="shared" si="0"/>
        <v>112</v>
      </c>
      <c r="C27" s="58">
        <v>87</v>
      </c>
      <c r="D27" s="53">
        <v>12</v>
      </c>
      <c r="E27" s="53">
        <v>2</v>
      </c>
      <c r="F27" s="53">
        <v>11</v>
      </c>
    </row>
    <row r="28" spans="1:6" x14ac:dyDescent="0.3">
      <c r="A28" s="17" t="s">
        <v>44</v>
      </c>
      <c r="B28" s="54">
        <f t="shared" si="0"/>
        <v>175</v>
      </c>
      <c r="C28" s="58">
        <v>131</v>
      </c>
      <c r="D28" s="53">
        <v>27</v>
      </c>
      <c r="E28" s="53">
        <v>6</v>
      </c>
      <c r="F28" s="53">
        <v>11</v>
      </c>
    </row>
    <row r="29" spans="1:6" x14ac:dyDescent="0.3">
      <c r="A29" s="59" t="s">
        <v>45</v>
      </c>
      <c r="B29" s="61">
        <f>B26+B27+B28</f>
        <v>525</v>
      </c>
      <c r="C29" s="62">
        <f>C26+C27+C28</f>
        <v>341</v>
      </c>
      <c r="D29" s="60">
        <f>D26+D27+D28</f>
        <v>141</v>
      </c>
      <c r="E29" s="60">
        <f>E26+E27+E28</f>
        <v>16</v>
      </c>
      <c r="F29" s="60">
        <f>F26+F27+F28</f>
        <v>27</v>
      </c>
    </row>
    <row r="30" spans="1:6" x14ac:dyDescent="0.3">
      <c r="A30" s="17" t="s">
        <v>46</v>
      </c>
      <c r="B30" s="54">
        <f t="shared" si="0"/>
        <v>411</v>
      </c>
      <c r="C30" s="58">
        <v>279</v>
      </c>
      <c r="D30" s="53">
        <v>89</v>
      </c>
      <c r="E30" s="53">
        <v>34</v>
      </c>
      <c r="F30" s="53">
        <v>9</v>
      </c>
    </row>
    <row r="31" spans="1:6" x14ac:dyDescent="0.3">
      <c r="A31" s="17" t="s">
        <v>47</v>
      </c>
      <c r="B31" s="54">
        <f t="shared" si="0"/>
        <v>185</v>
      </c>
      <c r="C31" s="58">
        <v>120</v>
      </c>
      <c r="D31" s="53">
        <v>50</v>
      </c>
      <c r="E31" s="53">
        <v>6</v>
      </c>
      <c r="F31" s="53">
        <v>9</v>
      </c>
    </row>
    <row r="32" spans="1:6" x14ac:dyDescent="0.3">
      <c r="A32" s="59" t="s">
        <v>48</v>
      </c>
      <c r="B32" s="61">
        <f>B30+B31</f>
        <v>596</v>
      </c>
      <c r="C32" s="62">
        <f>C30+C31</f>
        <v>399</v>
      </c>
      <c r="D32" s="60">
        <f>D30+D31</f>
        <v>139</v>
      </c>
      <c r="E32" s="60">
        <f>E30+E31</f>
        <v>40</v>
      </c>
      <c r="F32" s="60">
        <f>F30+F31</f>
        <v>18</v>
      </c>
    </row>
    <row r="33" spans="1:6" x14ac:dyDescent="0.3">
      <c r="A33" s="17" t="s">
        <v>49</v>
      </c>
      <c r="B33" s="54">
        <f t="shared" si="0"/>
        <v>344</v>
      </c>
      <c r="C33" s="58">
        <v>190</v>
      </c>
      <c r="D33" s="53">
        <v>121</v>
      </c>
      <c r="E33" s="53">
        <v>24</v>
      </c>
      <c r="F33" s="53">
        <v>9</v>
      </c>
    </row>
    <row r="34" spans="1:6" x14ac:dyDescent="0.3">
      <c r="A34" s="17" t="s">
        <v>50</v>
      </c>
      <c r="B34" s="54">
        <f t="shared" si="0"/>
        <v>408</v>
      </c>
      <c r="C34" s="58">
        <v>243</v>
      </c>
      <c r="D34" s="53">
        <v>126</v>
      </c>
      <c r="E34" s="53">
        <v>25</v>
      </c>
      <c r="F34" s="53">
        <v>14</v>
      </c>
    </row>
    <row r="35" spans="1:6" x14ac:dyDescent="0.3">
      <c r="A35" s="59" t="s">
        <v>15</v>
      </c>
      <c r="B35" s="61">
        <f>B33+B34</f>
        <v>752</v>
      </c>
      <c r="C35" s="62">
        <f>C33+C34</f>
        <v>433</v>
      </c>
      <c r="D35" s="60">
        <f>D33+D34</f>
        <v>247</v>
      </c>
      <c r="E35" s="60">
        <f>E33+E34</f>
        <v>49</v>
      </c>
      <c r="F35" s="60">
        <f>F33+F34</f>
        <v>23</v>
      </c>
    </row>
    <row r="36" spans="1:6" x14ac:dyDescent="0.3">
      <c r="A36" s="17" t="s">
        <v>51</v>
      </c>
      <c r="B36" s="54">
        <f t="shared" si="0"/>
        <v>513</v>
      </c>
      <c r="C36" s="58">
        <v>359</v>
      </c>
      <c r="D36" s="53">
        <v>82</v>
      </c>
      <c r="E36" s="53">
        <v>52</v>
      </c>
      <c r="F36" s="53">
        <v>20</v>
      </c>
    </row>
    <row r="37" spans="1:6" x14ac:dyDescent="0.3">
      <c r="A37" s="17" t="s">
        <v>52</v>
      </c>
      <c r="B37" s="54">
        <f t="shared" si="0"/>
        <v>577</v>
      </c>
      <c r="C37" s="58">
        <v>228</v>
      </c>
      <c r="D37" s="53">
        <v>271</v>
      </c>
      <c r="E37" s="53">
        <v>39</v>
      </c>
      <c r="F37" s="53">
        <v>39</v>
      </c>
    </row>
    <row r="38" spans="1:6" ht="13.5" thickBot="1" x14ac:dyDescent="0.35">
      <c r="A38" s="59" t="s">
        <v>20</v>
      </c>
      <c r="B38" s="61">
        <f>B7+B37</f>
        <v>638</v>
      </c>
      <c r="C38" s="62">
        <f>C7+C37</f>
        <v>258</v>
      </c>
      <c r="D38" s="60">
        <f>D7+D37</f>
        <v>301</v>
      </c>
      <c r="E38" s="60">
        <f>E7+E37</f>
        <v>39</v>
      </c>
      <c r="F38" s="60">
        <f>F7+F37</f>
        <v>40</v>
      </c>
    </row>
    <row r="39" spans="1:6" x14ac:dyDescent="0.3">
      <c r="A39" s="21" t="s">
        <v>21</v>
      </c>
      <c r="B39" s="83">
        <f>B16+B18+B21+B25+B29+B32+B35+B36+B38</f>
        <v>8906</v>
      </c>
      <c r="C39" s="22">
        <f>C16+C18+C21+C25+C29+C32+C35+C36+C38</f>
        <v>4717</v>
      </c>
      <c r="D39" s="23">
        <f>D16+D18+D21+D25+D29+D32+D35+D36+D38</f>
        <v>3126</v>
      </c>
      <c r="E39" s="23">
        <f>E16+E18+E21+E25+E29+E32+E35+E36+E38</f>
        <v>667</v>
      </c>
      <c r="F39" s="23">
        <f>F16+F18+F21+F25+F29+F32+F35+F36+F38</f>
        <v>396</v>
      </c>
    </row>
    <row r="40" spans="1:6" x14ac:dyDescent="0.3">
      <c r="B40" s="31"/>
      <c r="C40" s="32"/>
      <c r="D40" s="32"/>
      <c r="E40" s="32"/>
      <c r="F40" s="32"/>
    </row>
    <row r="41" spans="1:6" ht="15.5" x14ac:dyDescent="0.35">
      <c r="A41" s="25" t="s">
        <v>72</v>
      </c>
    </row>
    <row r="42" spans="1:6" s="16" customFormat="1" ht="13.5" thickBot="1" x14ac:dyDescent="0.35">
      <c r="A42" s="26" t="s">
        <v>23</v>
      </c>
      <c r="B42" s="52"/>
      <c r="C42" s="28" t="s">
        <v>6</v>
      </c>
      <c r="D42" s="28" t="s">
        <v>7</v>
      </c>
      <c r="E42" s="28" t="s">
        <v>70</v>
      </c>
      <c r="F42" s="28" t="s">
        <v>60</v>
      </c>
    </row>
    <row r="43" spans="1:6" x14ac:dyDescent="0.3">
      <c r="A43" s="17" t="s">
        <v>24</v>
      </c>
      <c r="B43" s="10"/>
      <c r="C43" s="34">
        <f>C5*100/B5</f>
        <v>54.897494305239178</v>
      </c>
      <c r="D43" s="35">
        <f>D5*100/B5</f>
        <v>30.52391799544419</v>
      </c>
      <c r="E43" s="35">
        <f>E5*100/B5</f>
        <v>7.9726651480637809</v>
      </c>
      <c r="F43" s="35">
        <f>F5*100/B5</f>
        <v>6.6059225512528474</v>
      </c>
    </row>
    <row r="44" spans="1:6" x14ac:dyDescent="0.3">
      <c r="A44" s="17" t="s">
        <v>25</v>
      </c>
      <c r="B44" s="10"/>
      <c r="C44" s="33">
        <f t="shared" ref="C44:C77" si="1">C6*100/B6</f>
        <v>48.691099476439788</v>
      </c>
      <c r="D44" s="36">
        <f t="shared" ref="D44:D77" si="2">D6*100/B6</f>
        <v>33.507853403141361</v>
      </c>
      <c r="E44" s="36">
        <f t="shared" ref="E44:E77" si="3">E6*100/B6</f>
        <v>10.471204188481675</v>
      </c>
      <c r="F44" s="36">
        <f t="shared" ref="F44:F77" si="4">F6*100/B6</f>
        <v>7.329842931937173</v>
      </c>
    </row>
    <row r="45" spans="1:6" x14ac:dyDescent="0.3">
      <c r="A45" s="17" t="s">
        <v>26</v>
      </c>
      <c r="B45" s="10"/>
      <c r="C45" s="33">
        <f t="shared" si="1"/>
        <v>49.180327868852459</v>
      </c>
      <c r="D45" s="36">
        <f t="shared" si="2"/>
        <v>49.180327868852459</v>
      </c>
      <c r="E45" s="36">
        <f t="shared" si="3"/>
        <v>0</v>
      </c>
      <c r="F45" s="36">
        <f t="shared" si="4"/>
        <v>1.639344262295082</v>
      </c>
    </row>
    <row r="46" spans="1:6" s="8" customFormat="1" x14ac:dyDescent="0.3">
      <c r="A46" s="59" t="s">
        <v>27</v>
      </c>
      <c r="B46" s="84"/>
      <c r="C46" s="37">
        <f t="shared" si="1"/>
        <v>48.758465011286681</v>
      </c>
      <c r="D46" s="69">
        <f t="shared" si="2"/>
        <v>35.665914221218962</v>
      </c>
      <c r="E46" s="69">
        <f t="shared" si="3"/>
        <v>9.0293453724604973</v>
      </c>
      <c r="F46" s="69">
        <f t="shared" si="4"/>
        <v>6.5462753950338604</v>
      </c>
    </row>
    <row r="47" spans="1:6" x14ac:dyDescent="0.3">
      <c r="A47" s="17" t="s">
        <v>28</v>
      </c>
      <c r="B47" s="10"/>
      <c r="C47" s="33">
        <f t="shared" si="1"/>
        <v>47.021943573667713</v>
      </c>
      <c r="D47" s="36">
        <f t="shared" si="2"/>
        <v>39.498432601880879</v>
      </c>
      <c r="E47" s="36">
        <f t="shared" si="3"/>
        <v>9.7178683385579934</v>
      </c>
      <c r="F47" s="36">
        <f t="shared" si="4"/>
        <v>3.761755485893417</v>
      </c>
    </row>
    <row r="48" spans="1:6" x14ac:dyDescent="0.3">
      <c r="A48" s="17" t="s">
        <v>29</v>
      </c>
      <c r="B48" s="10"/>
      <c r="C48" s="33">
        <f t="shared" si="1"/>
        <v>35.07306889352818</v>
      </c>
      <c r="D48" s="36">
        <f t="shared" si="2"/>
        <v>46.555323590814197</v>
      </c>
      <c r="E48" s="36">
        <f t="shared" si="3"/>
        <v>12.31732776617954</v>
      </c>
      <c r="F48" s="36">
        <f t="shared" si="4"/>
        <v>6.0542797494780789</v>
      </c>
    </row>
    <row r="49" spans="1:7" x14ac:dyDescent="0.3">
      <c r="A49" s="17" t="s">
        <v>30</v>
      </c>
      <c r="B49" s="10"/>
      <c r="C49" s="33">
        <f t="shared" si="1"/>
        <v>43.795620437956202</v>
      </c>
      <c r="D49" s="36">
        <f t="shared" si="2"/>
        <v>35.279805352798057</v>
      </c>
      <c r="E49" s="36">
        <f t="shared" si="3"/>
        <v>10.70559610705596</v>
      </c>
      <c r="F49" s="36">
        <f t="shared" si="4"/>
        <v>10.218978102189782</v>
      </c>
    </row>
    <row r="50" spans="1:7" x14ac:dyDescent="0.3">
      <c r="A50" s="17" t="s">
        <v>31</v>
      </c>
      <c r="B50" s="10"/>
      <c r="C50" s="33">
        <f t="shared" si="1"/>
        <v>29.949238578680202</v>
      </c>
      <c r="D50" s="36">
        <f t="shared" si="2"/>
        <v>58.629441624365484</v>
      </c>
      <c r="E50" s="36">
        <f t="shared" si="3"/>
        <v>8.3756345177664979</v>
      </c>
      <c r="F50" s="36">
        <f t="shared" si="4"/>
        <v>3.0456852791878171</v>
      </c>
    </row>
    <row r="51" spans="1:7" x14ac:dyDescent="0.3">
      <c r="A51" s="17" t="s">
        <v>32</v>
      </c>
      <c r="B51" s="10"/>
      <c r="C51" s="33">
        <f t="shared" si="1"/>
        <v>40.117994100294986</v>
      </c>
      <c r="D51" s="36">
        <f t="shared" si="2"/>
        <v>43.952802359882007</v>
      </c>
      <c r="E51" s="36">
        <f t="shared" si="3"/>
        <v>9.7345132743362832</v>
      </c>
      <c r="F51" s="36">
        <f t="shared" si="4"/>
        <v>6.1946902654867255</v>
      </c>
    </row>
    <row r="52" spans="1:7" x14ac:dyDescent="0.3">
      <c r="A52" s="17" t="s">
        <v>33</v>
      </c>
      <c r="B52" s="10"/>
      <c r="C52" s="33">
        <f t="shared" si="1"/>
        <v>51.687763713080166</v>
      </c>
      <c r="D52" s="36">
        <f t="shared" si="2"/>
        <v>32.700421940928273</v>
      </c>
      <c r="E52" s="36">
        <f t="shared" si="3"/>
        <v>8.8607594936708853</v>
      </c>
      <c r="F52" s="36">
        <f t="shared" si="4"/>
        <v>6.7510548523206753</v>
      </c>
    </row>
    <row r="53" spans="1:7" x14ac:dyDescent="0.3">
      <c r="A53" s="17" t="s">
        <v>34</v>
      </c>
      <c r="B53" s="10"/>
      <c r="C53" s="33">
        <f t="shared" si="1"/>
        <v>55.080213903743314</v>
      </c>
      <c r="D53" s="36">
        <f t="shared" si="2"/>
        <v>34.759358288770052</v>
      </c>
      <c r="E53" s="36">
        <f t="shared" si="3"/>
        <v>6.9518716577540109</v>
      </c>
      <c r="F53" s="36">
        <f t="shared" si="4"/>
        <v>3.2085561497326203</v>
      </c>
    </row>
    <row r="54" spans="1:7" x14ac:dyDescent="0.3">
      <c r="A54" s="17" t="s">
        <v>35</v>
      </c>
      <c r="B54" s="10"/>
      <c r="C54" s="33">
        <f t="shared" si="1"/>
        <v>38.888888888888886</v>
      </c>
      <c r="D54" s="36">
        <f t="shared" si="2"/>
        <v>50.854700854700852</v>
      </c>
      <c r="E54" s="36">
        <f t="shared" si="3"/>
        <v>6.4102564102564106</v>
      </c>
      <c r="F54" s="36">
        <f t="shared" si="4"/>
        <v>3.8461538461538463</v>
      </c>
    </row>
    <row r="55" spans="1:7" x14ac:dyDescent="0.3">
      <c r="A55" s="59" t="s">
        <v>36</v>
      </c>
      <c r="B55" s="84"/>
      <c r="C55" s="37">
        <f t="shared" si="1"/>
        <v>46.080760095011875</v>
      </c>
      <c r="D55" s="69">
        <f t="shared" si="2"/>
        <v>43.705463182897866</v>
      </c>
      <c r="E55" s="69">
        <f t="shared" si="3"/>
        <v>6.6508313539192399</v>
      </c>
      <c r="F55" s="69">
        <f t="shared" si="4"/>
        <v>3.5629453681710213</v>
      </c>
    </row>
    <row r="56" spans="1:7" x14ac:dyDescent="0.3">
      <c r="A56" s="59" t="s">
        <v>9</v>
      </c>
      <c r="B56" s="84"/>
      <c r="C56" s="37">
        <f t="shared" si="1"/>
        <v>44.596962616822431</v>
      </c>
      <c r="D56" s="69">
        <f t="shared" si="2"/>
        <v>39.60280373831776</v>
      </c>
      <c r="E56" s="69">
        <f t="shared" si="3"/>
        <v>9.6378504672897201</v>
      </c>
      <c r="F56" s="69">
        <f t="shared" si="4"/>
        <v>6.162383177570093</v>
      </c>
      <c r="G56" s="44"/>
    </row>
    <row r="57" spans="1:7" x14ac:dyDescent="0.3">
      <c r="A57" s="17" t="s">
        <v>37</v>
      </c>
      <c r="B57" s="10"/>
      <c r="C57" s="33">
        <f t="shared" si="1"/>
        <v>55.913978494623656</v>
      </c>
      <c r="D57" s="36">
        <f t="shared" si="2"/>
        <v>29.838709677419356</v>
      </c>
      <c r="E57" s="36">
        <f t="shared" si="3"/>
        <v>11.559139784946236</v>
      </c>
      <c r="F57" s="36">
        <f t="shared" si="4"/>
        <v>2.6881720430107525</v>
      </c>
    </row>
    <row r="58" spans="1:7" x14ac:dyDescent="0.3">
      <c r="A58" s="17" t="s">
        <v>38</v>
      </c>
      <c r="B58" s="10"/>
      <c r="C58" s="33">
        <f t="shared" si="1"/>
        <v>52.083333333333336</v>
      </c>
      <c r="D58" s="36">
        <f t="shared" si="2"/>
        <v>36.197916666666664</v>
      </c>
      <c r="E58" s="36">
        <f t="shared" si="3"/>
        <v>8.3333333333333339</v>
      </c>
      <c r="F58" s="36">
        <f t="shared" si="4"/>
        <v>3.3854166666666665</v>
      </c>
    </row>
    <row r="59" spans="1:7" x14ac:dyDescent="0.3">
      <c r="A59" s="59" t="s">
        <v>10</v>
      </c>
      <c r="B59" s="84"/>
      <c r="C59" s="37">
        <f t="shared" si="1"/>
        <v>53.968253968253968</v>
      </c>
      <c r="D59" s="69">
        <f t="shared" si="2"/>
        <v>33.06878306878307</v>
      </c>
      <c r="E59" s="69">
        <f t="shared" si="3"/>
        <v>9.9206349206349209</v>
      </c>
      <c r="F59" s="69">
        <f t="shared" si="4"/>
        <v>3.0423280423280423</v>
      </c>
    </row>
    <row r="60" spans="1:7" x14ac:dyDescent="0.3">
      <c r="A60" s="17" t="s">
        <v>39</v>
      </c>
      <c r="B60" s="10"/>
      <c r="C60" s="33">
        <f t="shared" si="1"/>
        <v>50.884086444007856</v>
      </c>
      <c r="D60" s="36">
        <f t="shared" si="2"/>
        <v>43.614931237721024</v>
      </c>
      <c r="E60" s="36">
        <f t="shared" si="3"/>
        <v>4.5186640471512769</v>
      </c>
      <c r="F60" s="36">
        <f t="shared" si="4"/>
        <v>0.98231827111984282</v>
      </c>
    </row>
    <row r="61" spans="1:7" x14ac:dyDescent="0.3">
      <c r="A61" s="17" t="s">
        <v>40</v>
      </c>
      <c r="B61" s="10"/>
      <c r="C61" s="33">
        <f t="shared" si="1"/>
        <v>61.379310344827587</v>
      </c>
      <c r="D61" s="36">
        <f t="shared" si="2"/>
        <v>32.413793103448278</v>
      </c>
      <c r="E61" s="36">
        <f t="shared" si="3"/>
        <v>3.9080459770114944</v>
      </c>
      <c r="F61" s="36">
        <f t="shared" si="4"/>
        <v>2.2988505747126435</v>
      </c>
    </row>
    <row r="62" spans="1:7" x14ac:dyDescent="0.3">
      <c r="A62" s="17" t="s">
        <v>41</v>
      </c>
      <c r="B62" s="10"/>
      <c r="C62" s="33">
        <f t="shared" si="1"/>
        <v>71.564885496183209</v>
      </c>
      <c r="D62" s="36">
        <f t="shared" si="2"/>
        <v>24.427480916030536</v>
      </c>
      <c r="E62" s="36">
        <f t="shared" si="3"/>
        <v>2.0992366412213741</v>
      </c>
      <c r="F62" s="36">
        <f t="shared" si="4"/>
        <v>1.9083969465648856</v>
      </c>
    </row>
    <row r="63" spans="1:7" s="8" customFormat="1" x14ac:dyDescent="0.3">
      <c r="A63" s="59" t="s">
        <v>12</v>
      </c>
      <c r="B63" s="84"/>
      <c r="C63" s="37">
        <f t="shared" si="1"/>
        <v>61.376021798365123</v>
      </c>
      <c r="D63" s="69">
        <f t="shared" si="2"/>
        <v>33.446866485013622</v>
      </c>
      <c r="E63" s="69">
        <f t="shared" si="3"/>
        <v>3.4741144414168939</v>
      </c>
      <c r="F63" s="69">
        <f t="shared" si="4"/>
        <v>1.7029972752043596</v>
      </c>
    </row>
    <row r="64" spans="1:7" x14ac:dyDescent="0.3">
      <c r="A64" s="17" t="s">
        <v>42</v>
      </c>
      <c r="B64" s="10"/>
      <c r="C64" s="33">
        <f t="shared" si="1"/>
        <v>51.680672268907564</v>
      </c>
      <c r="D64" s="36">
        <f t="shared" si="2"/>
        <v>42.857142857142854</v>
      </c>
      <c r="E64" s="36">
        <f t="shared" si="3"/>
        <v>3.3613445378151261</v>
      </c>
      <c r="F64" s="36">
        <f t="shared" si="4"/>
        <v>2.1008403361344539</v>
      </c>
    </row>
    <row r="65" spans="1:6" x14ac:dyDescent="0.3">
      <c r="A65" s="17" t="s">
        <v>43</v>
      </c>
      <c r="B65" s="10"/>
      <c r="C65" s="33">
        <f t="shared" si="1"/>
        <v>77.678571428571431</v>
      </c>
      <c r="D65" s="36">
        <f t="shared" si="2"/>
        <v>10.714285714285714</v>
      </c>
      <c r="E65" s="36">
        <f t="shared" si="3"/>
        <v>1.7857142857142858</v>
      </c>
      <c r="F65" s="36">
        <f t="shared" si="4"/>
        <v>9.8214285714285712</v>
      </c>
    </row>
    <row r="66" spans="1:6" x14ac:dyDescent="0.3">
      <c r="A66" s="17" t="s">
        <v>44</v>
      </c>
      <c r="B66" s="10"/>
      <c r="C66" s="33">
        <f t="shared" si="1"/>
        <v>74.857142857142861</v>
      </c>
      <c r="D66" s="36">
        <f t="shared" si="2"/>
        <v>15.428571428571429</v>
      </c>
      <c r="E66" s="36">
        <f t="shared" si="3"/>
        <v>3.4285714285714284</v>
      </c>
      <c r="F66" s="36">
        <f t="shared" si="4"/>
        <v>6.2857142857142856</v>
      </c>
    </row>
    <row r="67" spans="1:6" x14ac:dyDescent="0.3">
      <c r="A67" s="59" t="s">
        <v>45</v>
      </c>
      <c r="B67" s="84"/>
      <c r="C67" s="37">
        <f t="shared" si="1"/>
        <v>64.952380952380949</v>
      </c>
      <c r="D67" s="69">
        <f t="shared" si="2"/>
        <v>26.857142857142858</v>
      </c>
      <c r="E67" s="69">
        <f t="shared" si="3"/>
        <v>3.0476190476190474</v>
      </c>
      <c r="F67" s="69">
        <f t="shared" si="4"/>
        <v>5.1428571428571432</v>
      </c>
    </row>
    <row r="68" spans="1:6" x14ac:dyDescent="0.3">
      <c r="A68" s="17" t="s">
        <v>46</v>
      </c>
      <c r="B68" s="10"/>
      <c r="C68" s="33">
        <f t="shared" si="1"/>
        <v>67.883211678832112</v>
      </c>
      <c r="D68" s="36">
        <f t="shared" si="2"/>
        <v>21.654501216545011</v>
      </c>
      <c r="E68" s="36">
        <f t="shared" si="3"/>
        <v>8.2725060827250605</v>
      </c>
      <c r="F68" s="36">
        <f t="shared" si="4"/>
        <v>2.1897810218978102</v>
      </c>
    </row>
    <row r="69" spans="1:6" x14ac:dyDescent="0.3">
      <c r="A69" s="17" t="s">
        <v>47</v>
      </c>
      <c r="B69" s="10"/>
      <c r="C69" s="33">
        <f t="shared" si="1"/>
        <v>64.86486486486487</v>
      </c>
      <c r="D69" s="36">
        <f t="shared" si="2"/>
        <v>27.027027027027028</v>
      </c>
      <c r="E69" s="36">
        <f t="shared" si="3"/>
        <v>3.2432432432432434</v>
      </c>
      <c r="F69" s="36">
        <f t="shared" si="4"/>
        <v>4.8648648648648649</v>
      </c>
    </row>
    <row r="70" spans="1:6" x14ac:dyDescent="0.3">
      <c r="A70" s="59" t="s">
        <v>48</v>
      </c>
      <c r="B70" s="84"/>
      <c r="C70" s="37">
        <f t="shared" si="1"/>
        <v>66.946308724832221</v>
      </c>
      <c r="D70" s="69">
        <f t="shared" si="2"/>
        <v>23.322147651006713</v>
      </c>
      <c r="E70" s="69">
        <f t="shared" si="3"/>
        <v>6.7114093959731544</v>
      </c>
      <c r="F70" s="69">
        <f t="shared" si="4"/>
        <v>3.0201342281879193</v>
      </c>
    </row>
    <row r="71" spans="1:6" x14ac:dyDescent="0.3">
      <c r="A71" s="17" t="s">
        <v>49</v>
      </c>
      <c r="B71" s="10"/>
      <c r="C71" s="33">
        <f t="shared" si="1"/>
        <v>55.232558139534881</v>
      </c>
      <c r="D71" s="36">
        <f t="shared" si="2"/>
        <v>35.174418604651166</v>
      </c>
      <c r="E71" s="36">
        <f t="shared" si="3"/>
        <v>6.9767441860465116</v>
      </c>
      <c r="F71" s="36">
        <f t="shared" si="4"/>
        <v>2.6162790697674421</v>
      </c>
    </row>
    <row r="72" spans="1:6" x14ac:dyDescent="0.3">
      <c r="A72" s="17" t="s">
        <v>50</v>
      </c>
      <c r="B72" s="10"/>
      <c r="C72" s="33">
        <f t="shared" si="1"/>
        <v>59.558823529411768</v>
      </c>
      <c r="D72" s="36">
        <f t="shared" si="2"/>
        <v>30.882352941176471</v>
      </c>
      <c r="E72" s="36">
        <f t="shared" si="3"/>
        <v>6.1274509803921573</v>
      </c>
      <c r="F72" s="36">
        <f t="shared" si="4"/>
        <v>3.4313725490196076</v>
      </c>
    </row>
    <row r="73" spans="1:6" x14ac:dyDescent="0.3">
      <c r="A73" s="59" t="s">
        <v>15</v>
      </c>
      <c r="B73" s="84"/>
      <c r="C73" s="37">
        <f t="shared" si="1"/>
        <v>57.579787234042556</v>
      </c>
      <c r="D73" s="69">
        <f t="shared" si="2"/>
        <v>32.845744680851062</v>
      </c>
      <c r="E73" s="69">
        <f t="shared" si="3"/>
        <v>6.5159574468085104</v>
      </c>
      <c r="F73" s="69">
        <f t="shared" si="4"/>
        <v>3.0585106382978724</v>
      </c>
    </row>
    <row r="74" spans="1:6" x14ac:dyDescent="0.3">
      <c r="A74" s="17" t="s">
        <v>51</v>
      </c>
      <c r="B74" s="10"/>
      <c r="C74" s="33">
        <f t="shared" si="1"/>
        <v>69.980506822612085</v>
      </c>
      <c r="D74" s="36">
        <f t="shared" si="2"/>
        <v>15.984405458089668</v>
      </c>
      <c r="E74" s="36">
        <f t="shared" si="3"/>
        <v>10.1364522417154</v>
      </c>
      <c r="F74" s="36">
        <f t="shared" si="4"/>
        <v>3.8986354775828458</v>
      </c>
    </row>
    <row r="75" spans="1:6" x14ac:dyDescent="0.3">
      <c r="A75" s="17" t="s">
        <v>52</v>
      </c>
      <c r="B75" s="10"/>
      <c r="C75" s="33">
        <f t="shared" si="1"/>
        <v>39.51473136915078</v>
      </c>
      <c r="D75" s="36">
        <f t="shared" si="2"/>
        <v>46.967071057192378</v>
      </c>
      <c r="E75" s="36">
        <f t="shared" si="3"/>
        <v>6.7590987868284227</v>
      </c>
      <c r="F75" s="36">
        <f t="shared" si="4"/>
        <v>6.7590987868284227</v>
      </c>
    </row>
    <row r="76" spans="1:6" ht="13.5" thickBot="1" x14ac:dyDescent="0.35">
      <c r="A76" s="59" t="s">
        <v>20</v>
      </c>
      <c r="B76" s="85"/>
      <c r="C76" s="86">
        <f t="shared" si="1"/>
        <v>40.438871473354233</v>
      </c>
      <c r="D76" s="72">
        <f t="shared" si="2"/>
        <v>47.178683385579937</v>
      </c>
      <c r="E76" s="72">
        <f t="shared" si="3"/>
        <v>6.1128526645768027</v>
      </c>
      <c r="F76" s="72">
        <f t="shared" si="4"/>
        <v>6.2695924764890281</v>
      </c>
    </row>
    <row r="77" spans="1:6" x14ac:dyDescent="0.3">
      <c r="A77" s="21" t="s">
        <v>21</v>
      </c>
      <c r="B77" s="87"/>
      <c r="C77" s="40">
        <f t="shared" si="1"/>
        <v>52.964293734560968</v>
      </c>
      <c r="D77" s="41">
        <f t="shared" si="2"/>
        <v>35.099932629687849</v>
      </c>
      <c r="E77" s="41">
        <f t="shared" si="3"/>
        <v>7.4893330339097242</v>
      </c>
      <c r="F77" s="41">
        <f t="shared" si="4"/>
        <v>4.4464406018414548</v>
      </c>
    </row>
    <row r="79" spans="1:6" ht="15.5" x14ac:dyDescent="0.35">
      <c r="A79" s="25" t="s">
        <v>73</v>
      </c>
    </row>
    <row r="80" spans="1:6" s="16" customFormat="1" ht="13.5" thickBot="1" x14ac:dyDescent="0.35">
      <c r="A80" s="26" t="s">
        <v>23</v>
      </c>
      <c r="B80" s="52"/>
      <c r="C80" s="28" t="s">
        <v>6</v>
      </c>
      <c r="D80" s="28" t="s">
        <v>7</v>
      </c>
      <c r="E80" s="28" t="s">
        <v>70</v>
      </c>
      <c r="F80" s="28" t="s">
        <v>60</v>
      </c>
    </row>
    <row r="81" spans="1:6" x14ac:dyDescent="0.3">
      <c r="A81" s="17" t="s">
        <v>24</v>
      </c>
      <c r="B81" s="10"/>
      <c r="C81" s="34">
        <f>C43-'1984'!F43</f>
        <v>-3.8877551524614731</v>
      </c>
      <c r="D81" s="35">
        <f>D43-'1984'!G43</f>
        <v>-3.3155613971805415</v>
      </c>
      <c r="E81" s="35">
        <f>E43-'1984'!H43</f>
        <v>0.59739399838916007</v>
      </c>
      <c r="F81" s="35">
        <f>F43</f>
        <v>6.6059225512528474</v>
      </c>
    </row>
    <row r="82" spans="1:6" x14ac:dyDescent="0.3">
      <c r="A82" s="17" t="s">
        <v>25</v>
      </c>
      <c r="B82" s="10"/>
      <c r="C82" s="33">
        <f>C44-'1984'!F44</f>
        <v>-10.242233856893542</v>
      </c>
      <c r="D82" s="36">
        <f>D44-'1984'!G44</f>
        <v>0.97452006980802963</v>
      </c>
      <c r="E82" s="36">
        <f>E44-'1984'!H44</f>
        <v>1.9378708551483417</v>
      </c>
      <c r="F82" s="36">
        <f t="shared" ref="F82:F115" si="5">F44</f>
        <v>7.329842931937173</v>
      </c>
    </row>
    <row r="83" spans="1:6" x14ac:dyDescent="0.3">
      <c r="A83" s="17" t="s">
        <v>26</v>
      </c>
      <c r="B83" s="10"/>
      <c r="C83" s="33">
        <f>C45-'1984'!F45</f>
        <v>-0.81967213114754145</v>
      </c>
      <c r="D83" s="36">
        <f>D45-'1984'!G45</f>
        <v>8.1546868432114294</v>
      </c>
      <c r="E83" s="36">
        <f>E45-'1984'!H45</f>
        <v>-8.9743589743589745</v>
      </c>
      <c r="F83" s="36">
        <f t="shared" si="5"/>
        <v>1.639344262295082</v>
      </c>
    </row>
    <row r="84" spans="1:6" s="8" customFormat="1" x14ac:dyDescent="0.3">
      <c r="A84" s="59" t="s">
        <v>27</v>
      </c>
      <c r="B84" s="84"/>
      <c r="C84" s="37">
        <f>C46-'1984'!F46</f>
        <v>-8.6366784765720368</v>
      </c>
      <c r="D84" s="69">
        <f>D46-'1984'!G46</f>
        <v>1.670329232256492</v>
      </c>
      <c r="E84" s="69">
        <f>E46-'1984'!H46</f>
        <v>0.42007384928168889</v>
      </c>
      <c r="F84" s="69">
        <f t="shared" si="5"/>
        <v>6.5462753950338604</v>
      </c>
    </row>
    <row r="85" spans="1:6" x14ac:dyDescent="0.3">
      <c r="A85" s="17" t="s">
        <v>28</v>
      </c>
      <c r="B85" s="10"/>
      <c r="C85" s="33">
        <f>C47-'1984'!F47</f>
        <v>-13.788867237143101</v>
      </c>
      <c r="D85" s="36">
        <f>D47-'1984'!G47</f>
        <v>10.038973142421419</v>
      </c>
      <c r="E85" s="36">
        <f>E47-'1984'!H47</f>
        <v>-1.1861391171736457E-2</v>
      </c>
      <c r="F85" s="36">
        <f t="shared" si="5"/>
        <v>3.761755485893417</v>
      </c>
    </row>
    <row r="86" spans="1:6" x14ac:dyDescent="0.3">
      <c r="A86" s="17" t="s">
        <v>29</v>
      </c>
      <c r="B86" s="10"/>
      <c r="C86" s="33">
        <f>C48-'1984'!F48</f>
        <v>-19.139385318926031</v>
      </c>
      <c r="D86" s="36">
        <f>D48-'1984'!G48</f>
        <v>13.771440806931416</v>
      </c>
      <c r="E86" s="36">
        <f>E48-'1984'!H48</f>
        <v>-0.6863352374834637</v>
      </c>
      <c r="F86" s="36">
        <f t="shared" si="5"/>
        <v>6.0542797494780789</v>
      </c>
    </row>
    <row r="87" spans="1:6" x14ac:dyDescent="0.3">
      <c r="A87" s="17" t="s">
        <v>30</v>
      </c>
      <c r="B87" s="10"/>
      <c r="C87" s="33">
        <f>C49-'1984'!F49</f>
        <v>-9.3958689237459225</v>
      </c>
      <c r="D87" s="36">
        <f>D49-'1984'!G49</f>
        <v>5.067039395351248</v>
      </c>
      <c r="E87" s="36">
        <f>E49-'1984'!H49</f>
        <v>-5.890148573795102</v>
      </c>
      <c r="F87" s="36">
        <f t="shared" si="5"/>
        <v>10.218978102189782</v>
      </c>
    </row>
    <row r="88" spans="1:6" x14ac:dyDescent="0.3">
      <c r="A88" s="17" t="s">
        <v>31</v>
      </c>
      <c r="B88" s="10"/>
      <c r="C88" s="33">
        <f>C50-'1984'!F50</f>
        <v>-9.4289997632887079</v>
      </c>
      <c r="D88" s="36">
        <f>D50-'1984'!G50</f>
        <v>7.3341048368007193</v>
      </c>
      <c r="E88" s="36">
        <f>E50-'1984'!H50</f>
        <v>-0.95079035269982271</v>
      </c>
      <c r="F88" s="36">
        <f t="shared" si="5"/>
        <v>3.0456852791878171</v>
      </c>
    </row>
    <row r="89" spans="1:6" x14ac:dyDescent="0.3">
      <c r="A89" s="17" t="s">
        <v>32</v>
      </c>
      <c r="B89" s="10"/>
      <c r="C89" s="33">
        <f>C51-'1984'!F51</f>
        <v>-14.229831986661537</v>
      </c>
      <c r="D89" s="36">
        <f>D51-'1984'!G51</f>
        <v>7.6173986331739343</v>
      </c>
      <c r="E89" s="36">
        <f>E51-'1984'!H51</f>
        <v>0.41774308800087923</v>
      </c>
      <c r="F89" s="36">
        <f t="shared" si="5"/>
        <v>6.1946902654867255</v>
      </c>
    </row>
    <row r="90" spans="1:6" x14ac:dyDescent="0.3">
      <c r="A90" s="17" t="s">
        <v>33</v>
      </c>
      <c r="B90" s="10"/>
      <c r="C90" s="33">
        <f>C52-'1984'!F52</f>
        <v>-6.0205696202531698</v>
      </c>
      <c r="D90" s="36">
        <f>D52-'1984'!G52</f>
        <v>-1.2579113924050631</v>
      </c>
      <c r="E90" s="36">
        <f>E52-'1984'!H52</f>
        <v>0.52742616033755141</v>
      </c>
      <c r="F90" s="36">
        <f t="shared" si="5"/>
        <v>6.7510548523206753</v>
      </c>
    </row>
    <row r="91" spans="1:6" x14ac:dyDescent="0.3">
      <c r="A91" s="17" t="s">
        <v>34</v>
      </c>
      <c r="B91" s="10"/>
      <c r="C91" s="33">
        <f>C53-'1984'!F53</f>
        <v>3.3360278572316844</v>
      </c>
      <c r="D91" s="36">
        <f>D53-'1984'!G53</f>
        <v>-3.6127347344857625</v>
      </c>
      <c r="E91" s="36">
        <f>E53-'1984'!H53</f>
        <v>-2.931849272478547</v>
      </c>
      <c r="F91" s="36">
        <f t="shared" si="5"/>
        <v>3.2085561497326203</v>
      </c>
    </row>
    <row r="92" spans="1:6" x14ac:dyDescent="0.3">
      <c r="A92" s="17" t="s">
        <v>35</v>
      </c>
      <c r="B92" s="10"/>
      <c r="C92" s="33">
        <f>C54-'1984'!F54</f>
        <v>-15.421455938697321</v>
      </c>
      <c r="D92" s="36">
        <f>D54-'1984'!G54</f>
        <v>14.21676982021809</v>
      </c>
      <c r="E92" s="36">
        <f>E54-'1984'!H54</f>
        <v>-2.6414677276746232</v>
      </c>
      <c r="F92" s="36">
        <f t="shared" si="5"/>
        <v>3.8461538461538463</v>
      </c>
    </row>
    <row r="93" spans="1:6" x14ac:dyDescent="0.3">
      <c r="A93" s="59" t="s">
        <v>36</v>
      </c>
      <c r="B93" s="84"/>
      <c r="C93" s="37">
        <f>C55-'1984'!F55</f>
        <v>-7.1370616871663444</v>
      </c>
      <c r="D93" s="69">
        <f>D55-'1984'!G55</f>
        <v>6.3292255591354873</v>
      </c>
      <c r="E93" s="69">
        <f>E55-'1984'!H55</f>
        <v>-2.7551092401401656</v>
      </c>
      <c r="F93" s="69">
        <f t="shared" si="5"/>
        <v>3.5629453681710213</v>
      </c>
    </row>
    <row r="94" spans="1:6" x14ac:dyDescent="0.3">
      <c r="A94" s="59" t="s">
        <v>9</v>
      </c>
      <c r="B94" s="84"/>
      <c r="C94" s="37">
        <f>C56-'1984'!F56</f>
        <v>-10.009402542306546</v>
      </c>
      <c r="D94" s="69">
        <f>D56-'1984'!G56</f>
        <v>4.6502632581390912</v>
      </c>
      <c r="E94" s="69">
        <f>E56-'1984'!H56</f>
        <v>-0.80324389340263025</v>
      </c>
      <c r="F94" s="69">
        <f t="shared" si="5"/>
        <v>6.162383177570093</v>
      </c>
    </row>
    <row r="95" spans="1:6" x14ac:dyDescent="0.3">
      <c r="A95" s="17" t="s">
        <v>37</v>
      </c>
      <c r="B95" s="10"/>
      <c r="C95" s="33">
        <f>C57-'1984'!F57</f>
        <v>4.7804772351778126</v>
      </c>
      <c r="D95" s="36">
        <f>D57-'1984'!G57</f>
        <v>-10.967335662631019</v>
      </c>
      <c r="E95" s="36">
        <f>E57-'1984'!H57</f>
        <v>3.4986863844424576</v>
      </c>
      <c r="F95" s="36">
        <f t="shared" si="5"/>
        <v>2.6881720430107525</v>
      </c>
    </row>
    <row r="96" spans="1:6" x14ac:dyDescent="0.3">
      <c r="A96" s="17" t="s">
        <v>38</v>
      </c>
      <c r="B96" s="10"/>
      <c r="C96" s="33">
        <f>C58-'1984'!F58</f>
        <v>4.3744384546271391</v>
      </c>
      <c r="D96" s="36">
        <f>D58-'1984'!G58</f>
        <v>-10.702352875112311</v>
      </c>
      <c r="E96" s="36">
        <f>E58-'1984'!H58</f>
        <v>2.9424977538185093</v>
      </c>
      <c r="F96" s="36">
        <f t="shared" si="5"/>
        <v>3.3854166666666665</v>
      </c>
    </row>
    <row r="97" spans="1:6" x14ac:dyDescent="0.3">
      <c r="A97" s="59" t="s">
        <v>10</v>
      </c>
      <c r="B97" s="84"/>
      <c r="C97" s="37">
        <f>C59-'1984'!F59</f>
        <v>4.4890873015873041</v>
      </c>
      <c r="D97" s="69">
        <f>D59-'1984'!G59</f>
        <v>-10.68121693121693</v>
      </c>
      <c r="E97" s="69">
        <f>E59-'1984'!H59</f>
        <v>3.1498015873015879</v>
      </c>
      <c r="F97" s="69">
        <f t="shared" si="5"/>
        <v>3.0423280423280423</v>
      </c>
    </row>
    <row r="98" spans="1:6" x14ac:dyDescent="0.3">
      <c r="A98" s="17" t="s">
        <v>39</v>
      </c>
      <c r="B98" s="10"/>
      <c r="C98" s="33">
        <f>C60-'1984'!F60</f>
        <v>-8.6622273556140712</v>
      </c>
      <c r="D98" s="36">
        <f>D60-'1984'!G60</f>
        <v>5.6187119560575098</v>
      </c>
      <c r="E98" s="36">
        <f>E60-'1984'!H60</f>
        <v>2.0611971284367212</v>
      </c>
      <c r="F98" s="36">
        <f t="shared" si="5"/>
        <v>0.98231827111984282</v>
      </c>
    </row>
    <row r="99" spans="1:6" x14ac:dyDescent="0.3">
      <c r="A99" s="17" t="s">
        <v>40</v>
      </c>
      <c r="B99" s="10"/>
      <c r="C99" s="33">
        <f>C61-'1984'!F61</f>
        <v>-6.9858701222637052</v>
      </c>
      <c r="D99" s="36">
        <f>D61-'1984'!G61</f>
        <v>4.6006296214949884</v>
      </c>
      <c r="E99" s="36">
        <f>E61-'1984'!H61</f>
        <v>8.6389926056080313E-2</v>
      </c>
      <c r="F99" s="36">
        <f t="shared" si="5"/>
        <v>2.2988505747126435</v>
      </c>
    </row>
    <row r="100" spans="1:6" x14ac:dyDescent="0.3">
      <c r="A100" s="17" t="s">
        <v>41</v>
      </c>
      <c r="B100" s="10"/>
      <c r="C100" s="33">
        <f>C62-'1984'!F62</f>
        <v>-4.9283707658591851</v>
      </c>
      <c r="D100" s="36">
        <f>D62-'1984'!G62</f>
        <v>3.61823236111724</v>
      </c>
      <c r="E100" s="36">
        <f>E62-'1984'!H62</f>
        <v>-0.59825854182294202</v>
      </c>
      <c r="F100" s="36">
        <f t="shared" si="5"/>
        <v>1.9083969465648856</v>
      </c>
    </row>
    <row r="101" spans="1:6" s="8" customFormat="1" x14ac:dyDescent="0.3">
      <c r="A101" s="59" t="s">
        <v>12</v>
      </c>
      <c r="B101" s="84"/>
      <c r="C101" s="37">
        <f>C63-'1984'!F63</f>
        <v>-6.6950776091398083</v>
      </c>
      <c r="D101" s="69">
        <f>D63-'1984'!G63</f>
        <v>4.4804412052242881</v>
      </c>
      <c r="E101" s="69">
        <f>E63-'1984'!H63</f>
        <v>0.51163912871116635</v>
      </c>
      <c r="F101" s="69">
        <f t="shared" si="5"/>
        <v>1.7029972752043596</v>
      </c>
    </row>
    <row r="102" spans="1:6" x14ac:dyDescent="0.3">
      <c r="A102" s="17" t="s">
        <v>42</v>
      </c>
      <c r="B102" s="10"/>
      <c r="C102" s="33">
        <f>C64-'1984'!F64</f>
        <v>3.3066885290701649</v>
      </c>
      <c r="D102" s="36">
        <f>D64-'1984'!G64</f>
        <v>-3.4843205574912943</v>
      </c>
      <c r="E102" s="36">
        <f>E64-'1984'!H64</f>
        <v>-1.9232083077133288</v>
      </c>
      <c r="F102" s="36">
        <f t="shared" si="5"/>
        <v>2.1008403361344539</v>
      </c>
    </row>
    <row r="103" spans="1:6" x14ac:dyDescent="0.3">
      <c r="A103" s="17" t="s">
        <v>43</v>
      </c>
      <c r="B103" s="10"/>
      <c r="C103" s="33">
        <f>C65-'1984'!F65</f>
        <v>-6.5319548872180491</v>
      </c>
      <c r="D103" s="36">
        <f>D65-'1984'!G65</f>
        <v>-3.3208020050125313</v>
      </c>
      <c r="E103" s="36">
        <f>E65-'1984'!H65</f>
        <v>3.1328320802005205E-2</v>
      </c>
      <c r="F103" s="36">
        <f t="shared" si="5"/>
        <v>9.8214285714285712</v>
      </c>
    </row>
    <row r="104" spans="1:6" x14ac:dyDescent="0.3">
      <c r="A104" s="17" t="s">
        <v>44</v>
      </c>
      <c r="B104" s="10"/>
      <c r="C104" s="33">
        <f>C66-'1984'!F66</f>
        <v>0.94409937888198669</v>
      </c>
      <c r="D104" s="36">
        <f>D66-'1984'!G66</f>
        <v>-5.6894409937888195</v>
      </c>
      <c r="E104" s="36">
        <f>E66-'1984'!H66</f>
        <v>-1.5403726708074532</v>
      </c>
      <c r="F104" s="36">
        <f t="shared" si="5"/>
        <v>6.2857142857142856</v>
      </c>
    </row>
    <row r="105" spans="1:6" x14ac:dyDescent="0.3">
      <c r="A105" s="59" t="s">
        <v>45</v>
      </c>
      <c r="B105" s="84"/>
      <c r="C105" s="37">
        <f>C67-'1984'!F67</f>
        <v>0.84489534777442543</v>
      </c>
      <c r="D105" s="69">
        <f>D67-'1984'!G67</f>
        <v>-4.6207842061968734</v>
      </c>
      <c r="E105" s="69">
        <f>E67-'1984'!H67</f>
        <v>-1.3669682844346953</v>
      </c>
      <c r="F105" s="69">
        <f t="shared" si="5"/>
        <v>5.1428571428571432</v>
      </c>
    </row>
    <row r="106" spans="1:6" x14ac:dyDescent="0.3">
      <c r="A106" s="17" t="s">
        <v>46</v>
      </c>
      <c r="B106" s="10"/>
      <c r="C106" s="33">
        <f>C68-'1984'!F68</f>
        <v>-7.1167883211678884</v>
      </c>
      <c r="D106" s="36">
        <f>D68-'1984'!G68</f>
        <v>1.6024178832116789</v>
      </c>
      <c r="E106" s="36">
        <f>E68-'1984'!H68</f>
        <v>3.3245894160583935</v>
      </c>
      <c r="F106" s="36">
        <f t="shared" si="5"/>
        <v>2.1897810218978102</v>
      </c>
    </row>
    <row r="107" spans="1:6" x14ac:dyDescent="0.3">
      <c r="A107" s="17" t="s">
        <v>47</v>
      </c>
      <c r="B107" s="10"/>
      <c r="C107" s="33">
        <f>C69-'1984'!F69</f>
        <v>2.6886990617560613</v>
      </c>
      <c r="D107" s="36">
        <f>D69-'1984'!G69</f>
        <v>-1.4703822993978442</v>
      </c>
      <c r="E107" s="36">
        <f>E69-'1984'!H69</f>
        <v>-6.0831816272230768</v>
      </c>
      <c r="F107" s="36">
        <f t="shared" si="5"/>
        <v>4.8648648648648649</v>
      </c>
    </row>
    <row r="108" spans="1:6" x14ac:dyDescent="0.3">
      <c r="A108" s="59" t="s">
        <v>48</v>
      </c>
      <c r="B108" s="84"/>
      <c r="C108" s="37">
        <f>C70-'1984'!F70</f>
        <v>-3.76426319891128</v>
      </c>
      <c r="D108" s="69">
        <f>D70-'1984'!G70</f>
        <v>0.44519791097205186</v>
      </c>
      <c r="E108" s="69">
        <f>E70-'1984'!H70</f>
        <v>0.29893105975131729</v>
      </c>
      <c r="F108" s="69">
        <f t="shared" si="5"/>
        <v>3.0201342281879193</v>
      </c>
    </row>
    <row r="109" spans="1:6" x14ac:dyDescent="0.3">
      <c r="A109" s="17" t="s">
        <v>49</v>
      </c>
      <c r="B109" s="10"/>
      <c r="C109" s="33">
        <f>C71-'1984'!F71</f>
        <v>-9.7516689898026598</v>
      </c>
      <c r="D109" s="36">
        <f>D71-'1984'!G71</f>
        <v>2.9977624532316085</v>
      </c>
      <c r="E109" s="36">
        <f>E71-'1984'!H71</f>
        <v>4.1376274668036093</v>
      </c>
      <c r="F109" s="36">
        <f t="shared" si="5"/>
        <v>2.6162790697674421</v>
      </c>
    </row>
    <row r="110" spans="1:6" x14ac:dyDescent="0.3">
      <c r="A110" s="17" t="s">
        <v>50</v>
      </c>
      <c r="B110" s="10"/>
      <c r="C110" s="33">
        <f>C72-'1984'!F72</f>
        <v>-8.4226149856694406</v>
      </c>
      <c r="D110" s="36">
        <f>D72-'1984'!G72</f>
        <v>4.2002183704108091</v>
      </c>
      <c r="E110" s="36">
        <f>E72-'1984'!H72</f>
        <v>0.7910240662390251</v>
      </c>
      <c r="F110" s="36">
        <f t="shared" si="5"/>
        <v>3.4313725490196076</v>
      </c>
    </row>
    <row r="111" spans="1:6" x14ac:dyDescent="0.3">
      <c r="A111" s="59" t="s">
        <v>15</v>
      </c>
      <c r="B111" s="84"/>
      <c r="C111" s="37">
        <f>C73-'1984'!F73</f>
        <v>-9.1314427124815154</v>
      </c>
      <c r="D111" s="69">
        <f>D73-'1984'!G73</f>
        <v>3.8350494936852861</v>
      </c>
      <c r="E111" s="69">
        <f>E73-'1984'!H73</f>
        <v>2.2378825804983498</v>
      </c>
      <c r="F111" s="69">
        <f t="shared" si="5"/>
        <v>3.0585106382978724</v>
      </c>
    </row>
    <row r="112" spans="1:6" x14ac:dyDescent="0.3">
      <c r="A112" s="17" t="s">
        <v>51</v>
      </c>
      <c r="B112" s="10"/>
      <c r="C112" s="33">
        <f>C74-'1984'!F74</f>
        <v>-1.9493177387914784E-2</v>
      </c>
      <c r="D112" s="36">
        <f>D74-'1984'!G74</f>
        <v>-5.1476700136084439</v>
      </c>
      <c r="E112" s="36">
        <f>E74-'1984'!H74</f>
        <v>1.2685277134135138</v>
      </c>
      <c r="F112" s="36">
        <f t="shared" si="5"/>
        <v>3.8986354775828458</v>
      </c>
    </row>
    <row r="113" spans="1:6" x14ac:dyDescent="0.3">
      <c r="A113" s="17" t="s">
        <v>52</v>
      </c>
      <c r="B113" s="10"/>
      <c r="C113" s="33">
        <f>C75-'1984'!F75</f>
        <v>-1.7821969584942678</v>
      </c>
      <c r="D113" s="36">
        <f>D75-'1984'!G75</f>
        <v>-7.6404374752308328</v>
      </c>
      <c r="E113" s="36">
        <f>E75-'1984'!H75</f>
        <v>2.6635356468966824</v>
      </c>
      <c r="F113" s="36">
        <f t="shared" si="5"/>
        <v>6.7590987868284227</v>
      </c>
    </row>
    <row r="114" spans="1:6" ht="13.5" thickBot="1" x14ac:dyDescent="0.35">
      <c r="A114" s="59" t="s">
        <v>20</v>
      </c>
      <c r="B114" s="85"/>
      <c r="C114" s="86">
        <f>C76-'1984'!F76</f>
        <v>-1.8804056350795051</v>
      </c>
      <c r="D114" s="72">
        <f>D76-'1984'!G76</f>
        <v>-5.8333648071911455</v>
      </c>
      <c r="E114" s="72">
        <f>E76-'1984'!H76</f>
        <v>1.4441779657816216</v>
      </c>
      <c r="F114" s="72">
        <f t="shared" si="5"/>
        <v>6.2695924764890281</v>
      </c>
    </row>
    <row r="115" spans="1:6" x14ac:dyDescent="0.3">
      <c r="A115" s="21" t="s">
        <v>21</v>
      </c>
      <c r="B115" s="87"/>
      <c r="C115" s="40">
        <f>C77-'1984'!F77</f>
        <v>-5.9898688297098985</v>
      </c>
      <c r="D115" s="41">
        <f>D77-'1984'!G77</f>
        <v>1.2961912447190258</v>
      </c>
      <c r="E115" s="41">
        <f>E77-'1984'!H77</f>
        <v>0.24723698314941345</v>
      </c>
      <c r="F115" s="41">
        <f t="shared" si="5"/>
        <v>4.4464406018414548</v>
      </c>
    </row>
  </sheetData>
  <sheetProtection password="DD41" sheet="1" objects="1" scenarios="1" selectLockedCells="1" selectUnlockedCells="1"/>
  <phoneticPr fontId="0" type="noConversion"/>
  <pageMargins left="0.78740157499999996" right="0.78740157499999996" top="0.984251969" bottom="0.984251969" header="0.4921259845" footer="0.4921259845"/>
  <pageSetup paperSize="9" orientation="portrait" horizontalDpi="300" verticalDpi="300" r:id="rId1"/>
  <headerFooter alignWithMargins="0"/>
  <rowBreaks count="2" manualBreakCount="2">
    <brk id="40" max="16383" man="1"/>
    <brk id="7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dimension ref="A1:I115"/>
  <sheetViews>
    <sheetView showGridLines="0" topLeftCell="A28" zoomScaleNormal="100" workbookViewId="0">
      <selection activeCell="B47" sqref="B47"/>
    </sheetView>
  </sheetViews>
  <sheetFormatPr baseColWidth="10" defaultColWidth="11.453125" defaultRowHeight="13" x14ac:dyDescent="0.3"/>
  <cols>
    <col min="1" max="1" width="16" style="3" customWidth="1"/>
    <col min="2" max="2" width="14" style="3" bestFit="1" customWidth="1"/>
    <col min="3" max="3" width="10.54296875" style="3" bestFit="1" customWidth="1"/>
    <col min="4" max="4" width="9.26953125" style="3" bestFit="1" customWidth="1"/>
    <col min="5" max="5" width="12.453125" style="3" bestFit="1" customWidth="1"/>
    <col min="6" max="6" width="8.7265625" style="3" bestFit="1" customWidth="1"/>
    <col min="7" max="7" width="9" style="3" bestFit="1" customWidth="1"/>
    <col min="8" max="8" width="8.7265625" style="3" bestFit="1" customWidth="1"/>
    <col min="9" max="16384" width="11.453125" style="3"/>
  </cols>
  <sheetData>
    <row r="1" spans="1:8" ht="18.5" x14ac:dyDescent="0.45">
      <c r="A1" s="24" t="s">
        <v>64</v>
      </c>
    </row>
    <row r="3" spans="1:8" ht="15.5" x14ac:dyDescent="0.35">
      <c r="A3" s="25" t="s">
        <v>66</v>
      </c>
    </row>
    <row r="4" spans="1:8" s="16" customFormat="1" ht="13.5" thickBot="1" x14ac:dyDescent="0.35">
      <c r="A4" s="26" t="s">
        <v>23</v>
      </c>
      <c r="B4" s="28" t="s">
        <v>2</v>
      </c>
      <c r="C4" s="52" t="s">
        <v>3</v>
      </c>
      <c r="D4" s="28" t="s">
        <v>4</v>
      </c>
      <c r="E4" s="52" t="s">
        <v>5</v>
      </c>
      <c r="F4" s="28" t="s">
        <v>6</v>
      </c>
      <c r="G4" s="28" t="s">
        <v>7</v>
      </c>
      <c r="H4" s="28" t="s">
        <v>65</v>
      </c>
    </row>
    <row r="5" spans="1:8" x14ac:dyDescent="0.3">
      <c r="A5" s="17" t="s">
        <v>24</v>
      </c>
      <c r="B5" s="57">
        <v>621</v>
      </c>
      <c r="C5" s="54">
        <v>470</v>
      </c>
      <c r="D5" s="57">
        <v>461</v>
      </c>
      <c r="E5" s="54">
        <v>9</v>
      </c>
      <c r="F5" s="57">
        <v>271</v>
      </c>
      <c r="G5" s="57">
        <v>156</v>
      </c>
      <c r="H5" s="57">
        <v>34</v>
      </c>
    </row>
    <row r="6" spans="1:8" x14ac:dyDescent="0.3">
      <c r="A6" s="17" t="s">
        <v>25</v>
      </c>
      <c r="B6" s="57">
        <v>502</v>
      </c>
      <c r="C6" s="54">
        <v>382</v>
      </c>
      <c r="D6" s="57">
        <v>375</v>
      </c>
      <c r="E6" s="54">
        <v>7</v>
      </c>
      <c r="F6" s="57">
        <v>221</v>
      </c>
      <c r="G6" s="57">
        <v>122</v>
      </c>
      <c r="H6" s="57">
        <v>32</v>
      </c>
    </row>
    <row r="7" spans="1:8" x14ac:dyDescent="0.3">
      <c r="A7" s="17" t="s">
        <v>26</v>
      </c>
      <c r="B7" s="57">
        <v>99</v>
      </c>
      <c r="C7" s="54">
        <v>80</v>
      </c>
      <c r="D7" s="57">
        <v>78</v>
      </c>
      <c r="E7" s="54">
        <v>2</v>
      </c>
      <c r="F7" s="57">
        <v>39</v>
      </c>
      <c r="G7" s="57">
        <v>32</v>
      </c>
      <c r="H7" s="57">
        <v>7</v>
      </c>
    </row>
    <row r="8" spans="1:8" x14ac:dyDescent="0.3">
      <c r="A8" s="59" t="s">
        <v>27</v>
      </c>
      <c r="B8" s="88">
        <v>601</v>
      </c>
      <c r="C8" s="61">
        <v>462</v>
      </c>
      <c r="D8" s="88">
        <v>453</v>
      </c>
      <c r="E8" s="61">
        <v>9</v>
      </c>
      <c r="F8" s="88">
        <v>260</v>
      </c>
      <c r="G8" s="88">
        <v>154</v>
      </c>
      <c r="H8" s="88">
        <v>39</v>
      </c>
    </row>
    <row r="9" spans="1:8" x14ac:dyDescent="0.3">
      <c r="A9" s="17" t="s">
        <v>28</v>
      </c>
      <c r="B9" s="57">
        <v>483</v>
      </c>
      <c r="C9" s="54">
        <v>373</v>
      </c>
      <c r="D9" s="57">
        <v>370</v>
      </c>
      <c r="E9" s="54">
        <v>3</v>
      </c>
      <c r="F9" s="57">
        <v>225</v>
      </c>
      <c r="G9" s="57">
        <v>109</v>
      </c>
      <c r="H9" s="57">
        <v>36</v>
      </c>
    </row>
    <row r="10" spans="1:8" x14ac:dyDescent="0.3">
      <c r="A10" s="17" t="s">
        <v>29</v>
      </c>
      <c r="B10" s="57">
        <v>715</v>
      </c>
      <c r="C10" s="54">
        <v>550</v>
      </c>
      <c r="D10" s="57">
        <v>546</v>
      </c>
      <c r="E10" s="54">
        <v>4</v>
      </c>
      <c r="F10" s="57">
        <v>296</v>
      </c>
      <c r="G10" s="57">
        <v>179</v>
      </c>
      <c r="H10" s="57">
        <v>71</v>
      </c>
    </row>
    <row r="11" spans="1:8" x14ac:dyDescent="0.3">
      <c r="A11" s="17" t="s">
        <v>30</v>
      </c>
      <c r="B11" s="57">
        <v>648</v>
      </c>
      <c r="C11" s="54">
        <v>481</v>
      </c>
      <c r="D11" s="57">
        <v>470</v>
      </c>
      <c r="E11" s="54">
        <v>11</v>
      </c>
      <c r="F11" s="57">
        <v>250</v>
      </c>
      <c r="G11" s="57">
        <v>142</v>
      </c>
      <c r="H11" s="57">
        <v>78</v>
      </c>
    </row>
    <row r="12" spans="1:8" x14ac:dyDescent="0.3">
      <c r="A12" s="17" t="s">
        <v>31</v>
      </c>
      <c r="B12" s="57">
        <v>537</v>
      </c>
      <c r="C12" s="54">
        <v>389</v>
      </c>
      <c r="D12" s="57">
        <v>386</v>
      </c>
      <c r="E12" s="54">
        <v>3</v>
      </c>
      <c r="F12" s="57">
        <v>152</v>
      </c>
      <c r="G12" s="57">
        <v>198</v>
      </c>
      <c r="H12" s="57">
        <v>36</v>
      </c>
    </row>
    <row r="13" spans="1:8" x14ac:dyDescent="0.3">
      <c r="A13" s="17" t="s">
        <v>32</v>
      </c>
      <c r="B13" s="57">
        <v>443</v>
      </c>
      <c r="C13" s="54">
        <v>330</v>
      </c>
      <c r="D13" s="57">
        <v>322</v>
      </c>
      <c r="E13" s="54">
        <v>8</v>
      </c>
      <c r="F13" s="57">
        <v>175</v>
      </c>
      <c r="G13" s="57">
        <v>117</v>
      </c>
      <c r="H13" s="57">
        <v>30</v>
      </c>
    </row>
    <row r="14" spans="1:8" x14ac:dyDescent="0.3">
      <c r="A14" s="17" t="s">
        <v>33</v>
      </c>
      <c r="B14" s="57">
        <v>664</v>
      </c>
      <c r="C14" s="54">
        <v>492</v>
      </c>
      <c r="D14" s="57">
        <v>480</v>
      </c>
      <c r="E14" s="54">
        <v>12</v>
      </c>
      <c r="F14" s="57">
        <v>277</v>
      </c>
      <c r="G14" s="57">
        <v>163</v>
      </c>
      <c r="H14" s="57">
        <v>40</v>
      </c>
    </row>
    <row r="15" spans="1:8" x14ac:dyDescent="0.3">
      <c r="A15" s="17" t="s">
        <v>34</v>
      </c>
      <c r="B15" s="57">
        <v>230</v>
      </c>
      <c r="C15" s="54">
        <v>178</v>
      </c>
      <c r="D15" s="57">
        <v>172</v>
      </c>
      <c r="E15" s="54">
        <v>6</v>
      </c>
      <c r="F15" s="57">
        <v>89</v>
      </c>
      <c r="G15" s="57">
        <v>66</v>
      </c>
      <c r="H15" s="57">
        <v>17</v>
      </c>
    </row>
    <row r="16" spans="1:8" x14ac:dyDescent="0.3">
      <c r="A16" s="17" t="s">
        <v>35</v>
      </c>
      <c r="B16" s="57">
        <v>298</v>
      </c>
      <c r="C16" s="54">
        <v>247</v>
      </c>
      <c r="D16" s="57">
        <v>232</v>
      </c>
      <c r="E16" s="54">
        <v>15</v>
      </c>
      <c r="F16" s="57">
        <v>126</v>
      </c>
      <c r="G16" s="57">
        <v>85</v>
      </c>
      <c r="H16" s="57">
        <v>21</v>
      </c>
    </row>
    <row r="17" spans="1:8" x14ac:dyDescent="0.3">
      <c r="A17" s="59" t="s">
        <v>36</v>
      </c>
      <c r="B17" s="88">
        <v>528</v>
      </c>
      <c r="C17" s="61">
        <v>425</v>
      </c>
      <c r="D17" s="88">
        <v>404</v>
      </c>
      <c r="E17" s="61">
        <v>21</v>
      </c>
      <c r="F17" s="88">
        <v>215</v>
      </c>
      <c r="G17" s="88">
        <v>151</v>
      </c>
      <c r="H17" s="88">
        <v>38</v>
      </c>
    </row>
    <row r="18" spans="1:8" x14ac:dyDescent="0.3">
      <c r="A18" s="59" t="s">
        <v>9</v>
      </c>
      <c r="B18" s="88">
        <f>B5+B6+B9+B10+B11+B12+B13+B14+B15</f>
        <v>4843</v>
      </c>
      <c r="C18" s="61">
        <f t="shared" ref="C18:H18" si="0">C5+C6+C9+C10+C11+C12+C13+C14+C15</f>
        <v>3645</v>
      </c>
      <c r="D18" s="88">
        <f t="shared" si="0"/>
        <v>3582</v>
      </c>
      <c r="E18" s="61">
        <f t="shared" si="0"/>
        <v>63</v>
      </c>
      <c r="F18" s="88">
        <f t="shared" si="0"/>
        <v>1956</v>
      </c>
      <c r="G18" s="88">
        <f t="shared" si="0"/>
        <v>1252</v>
      </c>
      <c r="H18" s="88">
        <f t="shared" si="0"/>
        <v>374</v>
      </c>
    </row>
    <row r="19" spans="1:8" x14ac:dyDescent="0.3">
      <c r="A19" s="17" t="s">
        <v>37</v>
      </c>
      <c r="B19" s="57">
        <v>532</v>
      </c>
      <c r="C19" s="54">
        <v>403</v>
      </c>
      <c r="D19" s="57">
        <v>397</v>
      </c>
      <c r="E19" s="54">
        <v>6</v>
      </c>
      <c r="F19" s="57">
        <v>203</v>
      </c>
      <c r="G19" s="57">
        <v>162</v>
      </c>
      <c r="H19" s="57">
        <v>32</v>
      </c>
    </row>
    <row r="20" spans="1:8" x14ac:dyDescent="0.3">
      <c r="A20" s="17" t="s">
        <v>38</v>
      </c>
      <c r="B20" s="57">
        <v>472</v>
      </c>
      <c r="C20" s="54">
        <v>379</v>
      </c>
      <c r="D20" s="57">
        <v>371</v>
      </c>
      <c r="E20" s="54">
        <v>8</v>
      </c>
      <c r="F20" s="57">
        <v>177</v>
      </c>
      <c r="G20" s="57">
        <v>174</v>
      </c>
      <c r="H20" s="57">
        <v>20</v>
      </c>
    </row>
    <row r="21" spans="1:8" x14ac:dyDescent="0.3">
      <c r="A21" s="59" t="s">
        <v>10</v>
      </c>
      <c r="B21" s="88">
        <f>SUM(B19:B20)</f>
        <v>1004</v>
      </c>
      <c r="C21" s="61">
        <f t="shared" ref="C21:H21" si="1">SUM(C19:C20)</f>
        <v>782</v>
      </c>
      <c r="D21" s="88">
        <f t="shared" si="1"/>
        <v>768</v>
      </c>
      <c r="E21" s="61">
        <f t="shared" si="1"/>
        <v>14</v>
      </c>
      <c r="F21" s="88">
        <f t="shared" si="1"/>
        <v>380</v>
      </c>
      <c r="G21" s="88">
        <f t="shared" si="1"/>
        <v>336</v>
      </c>
      <c r="H21" s="88">
        <f t="shared" si="1"/>
        <v>52</v>
      </c>
    </row>
    <row r="22" spans="1:8" x14ac:dyDescent="0.3">
      <c r="A22" s="17" t="s">
        <v>39</v>
      </c>
      <c r="B22" s="57">
        <v>621</v>
      </c>
      <c r="C22" s="54">
        <v>544</v>
      </c>
      <c r="D22" s="57">
        <v>529</v>
      </c>
      <c r="E22" s="54">
        <v>15</v>
      </c>
      <c r="F22" s="57">
        <v>315</v>
      </c>
      <c r="G22" s="57">
        <v>201</v>
      </c>
      <c r="H22" s="57">
        <v>13</v>
      </c>
    </row>
    <row r="23" spans="1:8" x14ac:dyDescent="0.3">
      <c r="A23" s="17" t="s">
        <v>40</v>
      </c>
      <c r="B23" s="57">
        <v>532</v>
      </c>
      <c r="C23" s="54">
        <v>481</v>
      </c>
      <c r="D23" s="57">
        <v>471</v>
      </c>
      <c r="E23" s="54">
        <v>10</v>
      </c>
      <c r="F23" s="57">
        <v>322</v>
      </c>
      <c r="G23" s="57">
        <v>131</v>
      </c>
      <c r="H23" s="57">
        <v>18</v>
      </c>
    </row>
    <row r="24" spans="1:8" x14ac:dyDescent="0.3">
      <c r="A24" s="17" t="s">
        <v>41</v>
      </c>
      <c r="B24" s="57">
        <v>591</v>
      </c>
      <c r="C24" s="54">
        <v>529</v>
      </c>
      <c r="D24" s="57">
        <v>519</v>
      </c>
      <c r="E24" s="54">
        <v>10</v>
      </c>
      <c r="F24" s="57">
        <v>397</v>
      </c>
      <c r="G24" s="57">
        <v>108</v>
      </c>
      <c r="H24" s="57">
        <v>14</v>
      </c>
    </row>
    <row r="25" spans="1:8" x14ac:dyDescent="0.3">
      <c r="A25" s="59" t="s">
        <v>12</v>
      </c>
      <c r="B25" s="88">
        <f>SUM(B22:B24)</f>
        <v>1744</v>
      </c>
      <c r="C25" s="61">
        <f t="shared" ref="C25:H25" si="2">SUM(C22:C24)</f>
        <v>1554</v>
      </c>
      <c r="D25" s="88">
        <f t="shared" si="2"/>
        <v>1519</v>
      </c>
      <c r="E25" s="61">
        <f t="shared" si="2"/>
        <v>35</v>
      </c>
      <c r="F25" s="88">
        <f t="shared" si="2"/>
        <v>1034</v>
      </c>
      <c r="G25" s="88">
        <f t="shared" si="2"/>
        <v>440</v>
      </c>
      <c r="H25" s="88">
        <f t="shared" si="2"/>
        <v>45</v>
      </c>
    </row>
    <row r="26" spans="1:8" x14ac:dyDescent="0.3">
      <c r="A26" s="17" t="s">
        <v>42</v>
      </c>
      <c r="B26" s="57">
        <v>272</v>
      </c>
      <c r="C26" s="54">
        <v>246</v>
      </c>
      <c r="D26" s="57">
        <v>246</v>
      </c>
      <c r="E26" s="54">
        <v>0</v>
      </c>
      <c r="F26" s="57">
        <v>119</v>
      </c>
      <c r="G26" s="57">
        <v>114</v>
      </c>
      <c r="H26" s="57">
        <v>13</v>
      </c>
    </row>
    <row r="27" spans="1:8" x14ac:dyDescent="0.3">
      <c r="A27" s="17" t="s">
        <v>43</v>
      </c>
      <c r="B27" s="57">
        <v>145</v>
      </c>
      <c r="C27" s="54">
        <v>116</v>
      </c>
      <c r="D27" s="57">
        <v>114</v>
      </c>
      <c r="E27" s="54">
        <v>2</v>
      </c>
      <c r="F27" s="57">
        <v>96</v>
      </c>
      <c r="G27" s="57">
        <v>16</v>
      </c>
      <c r="H27" s="57">
        <v>2</v>
      </c>
    </row>
    <row r="28" spans="1:8" x14ac:dyDescent="0.3">
      <c r="A28" s="17" t="s">
        <v>44</v>
      </c>
      <c r="B28" s="57">
        <v>206</v>
      </c>
      <c r="C28" s="54">
        <v>175</v>
      </c>
      <c r="D28" s="57">
        <v>161</v>
      </c>
      <c r="E28" s="54">
        <v>14</v>
      </c>
      <c r="F28" s="57">
        <v>119</v>
      </c>
      <c r="G28" s="57">
        <v>34</v>
      </c>
      <c r="H28" s="57">
        <v>8</v>
      </c>
    </row>
    <row r="29" spans="1:8" x14ac:dyDescent="0.3">
      <c r="A29" s="59" t="s">
        <v>45</v>
      </c>
      <c r="B29" s="88">
        <v>623</v>
      </c>
      <c r="C29" s="61">
        <v>537</v>
      </c>
      <c r="D29" s="88">
        <v>521</v>
      </c>
      <c r="E29" s="61">
        <v>16</v>
      </c>
      <c r="F29" s="88">
        <v>334</v>
      </c>
      <c r="G29" s="88">
        <v>164</v>
      </c>
      <c r="H29" s="88">
        <v>23</v>
      </c>
    </row>
    <row r="30" spans="1:8" x14ac:dyDescent="0.3">
      <c r="A30" s="17" t="s">
        <v>46</v>
      </c>
      <c r="B30" s="57">
        <v>474</v>
      </c>
      <c r="C30" s="54">
        <v>393</v>
      </c>
      <c r="D30" s="57">
        <v>384</v>
      </c>
      <c r="E30" s="54">
        <v>9</v>
      </c>
      <c r="F30" s="57">
        <v>288</v>
      </c>
      <c r="G30" s="57">
        <v>77</v>
      </c>
      <c r="H30" s="57">
        <v>19</v>
      </c>
    </row>
    <row r="31" spans="1:8" x14ac:dyDescent="0.3">
      <c r="A31" s="17" t="s">
        <v>47</v>
      </c>
      <c r="B31" s="57">
        <v>238</v>
      </c>
      <c r="C31" s="54">
        <v>197</v>
      </c>
      <c r="D31" s="57">
        <v>193</v>
      </c>
      <c r="E31" s="54">
        <v>4</v>
      </c>
      <c r="F31" s="57">
        <v>120</v>
      </c>
      <c r="G31" s="57">
        <v>55</v>
      </c>
      <c r="H31" s="57">
        <v>18</v>
      </c>
    </row>
    <row r="32" spans="1:8" x14ac:dyDescent="0.3">
      <c r="A32" s="59" t="s">
        <v>48</v>
      </c>
      <c r="B32" s="88">
        <v>712</v>
      </c>
      <c r="C32" s="61">
        <v>590</v>
      </c>
      <c r="D32" s="88">
        <v>577</v>
      </c>
      <c r="E32" s="61">
        <v>13</v>
      </c>
      <c r="F32" s="88">
        <v>408</v>
      </c>
      <c r="G32" s="88">
        <v>132</v>
      </c>
      <c r="H32" s="88">
        <v>37</v>
      </c>
    </row>
    <row r="33" spans="1:8" x14ac:dyDescent="0.3">
      <c r="A33" s="17" t="s">
        <v>49</v>
      </c>
      <c r="B33" s="57">
        <v>427</v>
      </c>
      <c r="C33" s="54">
        <v>323</v>
      </c>
      <c r="D33" s="57">
        <v>317</v>
      </c>
      <c r="E33" s="54">
        <v>6</v>
      </c>
      <c r="F33" s="57">
        <v>206</v>
      </c>
      <c r="G33" s="57">
        <v>102</v>
      </c>
      <c r="H33" s="57">
        <v>9</v>
      </c>
    </row>
    <row r="34" spans="1:8" x14ac:dyDescent="0.3">
      <c r="A34" s="17" t="s">
        <v>50</v>
      </c>
      <c r="B34" s="57">
        <v>526</v>
      </c>
      <c r="C34" s="54">
        <v>440</v>
      </c>
      <c r="D34" s="57">
        <v>431</v>
      </c>
      <c r="E34" s="54">
        <v>9</v>
      </c>
      <c r="F34" s="57">
        <v>293</v>
      </c>
      <c r="G34" s="57">
        <v>115</v>
      </c>
      <c r="H34" s="57">
        <v>23</v>
      </c>
    </row>
    <row r="35" spans="1:8" x14ac:dyDescent="0.3">
      <c r="A35" s="59" t="s">
        <v>15</v>
      </c>
      <c r="B35" s="88">
        <f>SUM(B33:B34)</f>
        <v>953</v>
      </c>
      <c r="C35" s="61">
        <f t="shared" ref="C35:H35" si="3">SUM(C33:C34)</f>
        <v>763</v>
      </c>
      <c r="D35" s="88">
        <f t="shared" si="3"/>
        <v>748</v>
      </c>
      <c r="E35" s="61">
        <f t="shared" si="3"/>
        <v>15</v>
      </c>
      <c r="F35" s="88">
        <f t="shared" si="3"/>
        <v>499</v>
      </c>
      <c r="G35" s="88">
        <f t="shared" si="3"/>
        <v>217</v>
      </c>
      <c r="H35" s="88">
        <f t="shared" si="3"/>
        <v>32</v>
      </c>
    </row>
    <row r="36" spans="1:8" x14ac:dyDescent="0.3">
      <c r="A36" s="17" t="s">
        <v>51</v>
      </c>
      <c r="B36" s="57">
        <v>658</v>
      </c>
      <c r="C36" s="54">
        <v>536</v>
      </c>
      <c r="D36" s="57">
        <v>530</v>
      </c>
      <c r="E36" s="54">
        <v>6</v>
      </c>
      <c r="F36" s="57">
        <v>371</v>
      </c>
      <c r="G36" s="57">
        <v>112</v>
      </c>
      <c r="H36" s="57">
        <v>47</v>
      </c>
    </row>
    <row r="37" spans="1:8" x14ac:dyDescent="0.3">
      <c r="A37" s="17" t="s">
        <v>52</v>
      </c>
      <c r="B37" s="57">
        <v>681</v>
      </c>
      <c r="C37" s="54">
        <v>599</v>
      </c>
      <c r="D37" s="57">
        <v>586</v>
      </c>
      <c r="E37" s="54">
        <v>13</v>
      </c>
      <c r="F37" s="57">
        <v>242</v>
      </c>
      <c r="G37" s="57">
        <v>320</v>
      </c>
      <c r="H37" s="57">
        <v>24</v>
      </c>
    </row>
    <row r="38" spans="1:8" ht="13.5" thickBot="1" x14ac:dyDescent="0.35">
      <c r="A38" s="59" t="s">
        <v>20</v>
      </c>
      <c r="B38" s="88">
        <f>B7+B37</f>
        <v>780</v>
      </c>
      <c r="C38" s="61">
        <f t="shared" ref="C38:H38" si="4">C7+C37</f>
        <v>679</v>
      </c>
      <c r="D38" s="88">
        <f t="shared" si="4"/>
        <v>664</v>
      </c>
      <c r="E38" s="61">
        <f t="shared" si="4"/>
        <v>15</v>
      </c>
      <c r="F38" s="88">
        <f t="shared" si="4"/>
        <v>281</v>
      </c>
      <c r="G38" s="88">
        <f t="shared" si="4"/>
        <v>352</v>
      </c>
      <c r="H38" s="88">
        <f t="shared" si="4"/>
        <v>31</v>
      </c>
    </row>
    <row r="39" spans="1:8" x14ac:dyDescent="0.3">
      <c r="A39" s="21" t="s">
        <v>21</v>
      </c>
      <c r="B39" s="23">
        <f>B16+B18+B21+B25+B29+B32+B35+B36+B38</f>
        <v>11615</v>
      </c>
      <c r="C39" s="23">
        <f t="shared" ref="C39:H39" si="5">C16+C18+C21+C25+C29+C32+C35+C36+C38</f>
        <v>9333</v>
      </c>
      <c r="D39" s="23">
        <f t="shared" si="5"/>
        <v>9141</v>
      </c>
      <c r="E39" s="23">
        <f t="shared" si="5"/>
        <v>192</v>
      </c>
      <c r="F39" s="23">
        <f t="shared" si="5"/>
        <v>5389</v>
      </c>
      <c r="G39" s="23">
        <f t="shared" si="5"/>
        <v>3090</v>
      </c>
      <c r="H39" s="23">
        <f t="shared" si="5"/>
        <v>662</v>
      </c>
    </row>
    <row r="41" spans="1:8" ht="15.5" x14ac:dyDescent="0.35">
      <c r="A41" s="25" t="s">
        <v>67</v>
      </c>
    </row>
    <row r="42" spans="1:8" s="16" customFormat="1" ht="13.5" thickBot="1" x14ac:dyDescent="0.35">
      <c r="A42" s="26" t="s">
        <v>23</v>
      </c>
      <c r="B42" s="28"/>
      <c r="C42" s="52" t="s">
        <v>3</v>
      </c>
      <c r="D42" s="28" t="s">
        <v>4</v>
      </c>
      <c r="E42" s="52" t="s">
        <v>5</v>
      </c>
      <c r="F42" s="28" t="s">
        <v>6</v>
      </c>
      <c r="G42" s="28" t="s">
        <v>7</v>
      </c>
      <c r="H42" s="28" t="s">
        <v>65</v>
      </c>
    </row>
    <row r="43" spans="1:8" x14ac:dyDescent="0.3">
      <c r="A43" s="17" t="s">
        <v>24</v>
      </c>
      <c r="B43" s="44"/>
      <c r="C43" s="68">
        <f t="shared" ref="C43:D62" si="6">C5*100/B5</f>
        <v>75.684380032206121</v>
      </c>
      <c r="D43" s="44">
        <f t="shared" si="6"/>
        <v>98.085106382978722</v>
      </c>
      <c r="E43" s="68">
        <f>E5*100/C5</f>
        <v>1.9148936170212767</v>
      </c>
      <c r="F43" s="44">
        <f>F5*100/D5</f>
        <v>58.785249457700651</v>
      </c>
      <c r="G43" s="44">
        <f>G5*100/D5</f>
        <v>33.839479392624732</v>
      </c>
      <c r="H43" s="44">
        <f>H5*100/D5</f>
        <v>7.3752711496746208</v>
      </c>
    </row>
    <row r="44" spans="1:8" x14ac:dyDescent="0.3">
      <c r="A44" s="17" t="s">
        <v>25</v>
      </c>
      <c r="B44" s="44"/>
      <c r="C44" s="68">
        <f t="shared" si="6"/>
        <v>76.095617529880485</v>
      </c>
      <c r="D44" s="44">
        <f t="shared" si="6"/>
        <v>98.167539267015712</v>
      </c>
      <c r="E44" s="68">
        <f t="shared" ref="E44:E77" si="7">E6*100/C6</f>
        <v>1.8324607329842932</v>
      </c>
      <c r="F44" s="44">
        <f t="shared" ref="F44:F77" si="8">F6*100/D6</f>
        <v>58.93333333333333</v>
      </c>
      <c r="G44" s="44">
        <f t="shared" ref="G44:G77" si="9">G6*100/D6</f>
        <v>32.533333333333331</v>
      </c>
      <c r="H44" s="44">
        <f t="shared" ref="H44:H77" si="10">H6*100/D6</f>
        <v>8.5333333333333332</v>
      </c>
    </row>
    <row r="45" spans="1:8" x14ac:dyDescent="0.3">
      <c r="A45" s="17" t="s">
        <v>26</v>
      </c>
      <c r="B45" s="44"/>
      <c r="C45" s="68">
        <f t="shared" si="6"/>
        <v>80.808080808080803</v>
      </c>
      <c r="D45" s="44">
        <f t="shared" si="6"/>
        <v>97.5</v>
      </c>
      <c r="E45" s="68">
        <f t="shared" si="7"/>
        <v>2.5</v>
      </c>
      <c r="F45" s="44">
        <f t="shared" si="8"/>
        <v>50</v>
      </c>
      <c r="G45" s="44">
        <f t="shared" si="9"/>
        <v>41.025641025641029</v>
      </c>
      <c r="H45" s="44">
        <f t="shared" si="10"/>
        <v>8.9743589743589745</v>
      </c>
    </row>
    <row r="46" spans="1:8" x14ac:dyDescent="0.3">
      <c r="A46" s="59" t="s">
        <v>27</v>
      </c>
      <c r="B46" s="71"/>
      <c r="C46" s="70">
        <f t="shared" si="6"/>
        <v>76.871880199667217</v>
      </c>
      <c r="D46" s="71">
        <f t="shared" si="6"/>
        <v>98.051948051948045</v>
      </c>
      <c r="E46" s="70">
        <f t="shared" si="7"/>
        <v>1.948051948051948</v>
      </c>
      <c r="F46" s="71">
        <f t="shared" si="8"/>
        <v>57.395143487858718</v>
      </c>
      <c r="G46" s="71">
        <f t="shared" si="9"/>
        <v>33.99558498896247</v>
      </c>
      <c r="H46" s="71">
        <f t="shared" si="10"/>
        <v>8.6092715231788084</v>
      </c>
    </row>
    <row r="47" spans="1:8" x14ac:dyDescent="0.3">
      <c r="A47" s="17" t="s">
        <v>28</v>
      </c>
      <c r="B47" s="44"/>
      <c r="C47" s="68">
        <f t="shared" si="6"/>
        <v>77.22567287784679</v>
      </c>
      <c r="D47" s="44">
        <f t="shared" si="6"/>
        <v>99.195710455764072</v>
      </c>
      <c r="E47" s="68">
        <f t="shared" si="7"/>
        <v>0.80428954423592491</v>
      </c>
      <c r="F47" s="44">
        <f t="shared" si="8"/>
        <v>60.810810810810814</v>
      </c>
      <c r="G47" s="44">
        <f t="shared" si="9"/>
        <v>29.45945945945946</v>
      </c>
      <c r="H47" s="44">
        <f t="shared" si="10"/>
        <v>9.7297297297297298</v>
      </c>
    </row>
    <row r="48" spans="1:8" x14ac:dyDescent="0.3">
      <c r="A48" s="17" t="s">
        <v>29</v>
      </c>
      <c r="B48" s="44"/>
      <c r="C48" s="68">
        <f t="shared" si="6"/>
        <v>76.92307692307692</v>
      </c>
      <c r="D48" s="44">
        <f t="shared" si="6"/>
        <v>99.272727272727266</v>
      </c>
      <c r="E48" s="68">
        <f t="shared" si="7"/>
        <v>0.72727272727272729</v>
      </c>
      <c r="F48" s="44">
        <f t="shared" si="8"/>
        <v>54.212454212454212</v>
      </c>
      <c r="G48" s="44">
        <f t="shared" si="9"/>
        <v>32.783882783882781</v>
      </c>
      <c r="H48" s="44">
        <f t="shared" si="10"/>
        <v>13.003663003663004</v>
      </c>
    </row>
    <row r="49" spans="1:9" x14ac:dyDescent="0.3">
      <c r="A49" s="17" t="s">
        <v>30</v>
      </c>
      <c r="B49" s="44"/>
      <c r="C49" s="68">
        <f t="shared" si="6"/>
        <v>74.228395061728392</v>
      </c>
      <c r="D49" s="44">
        <f t="shared" si="6"/>
        <v>97.71309771309771</v>
      </c>
      <c r="E49" s="68">
        <f t="shared" si="7"/>
        <v>2.2869022869022868</v>
      </c>
      <c r="F49" s="44">
        <f t="shared" si="8"/>
        <v>53.191489361702125</v>
      </c>
      <c r="G49" s="44">
        <f t="shared" si="9"/>
        <v>30.212765957446809</v>
      </c>
      <c r="H49" s="44">
        <f t="shared" si="10"/>
        <v>16.595744680851062</v>
      </c>
    </row>
    <row r="50" spans="1:9" x14ac:dyDescent="0.3">
      <c r="A50" s="17" t="s">
        <v>31</v>
      </c>
      <c r="B50" s="44"/>
      <c r="C50" s="68">
        <f t="shared" si="6"/>
        <v>72.439478584729983</v>
      </c>
      <c r="D50" s="44">
        <f t="shared" si="6"/>
        <v>99.228791773778923</v>
      </c>
      <c r="E50" s="68">
        <f t="shared" si="7"/>
        <v>0.77120822622107965</v>
      </c>
      <c r="F50" s="44">
        <f t="shared" si="8"/>
        <v>39.37823834196891</v>
      </c>
      <c r="G50" s="44">
        <f t="shared" si="9"/>
        <v>51.295336787564764</v>
      </c>
      <c r="H50" s="44">
        <f t="shared" si="10"/>
        <v>9.3264248704663206</v>
      </c>
    </row>
    <row r="51" spans="1:9" x14ac:dyDescent="0.3">
      <c r="A51" s="17" t="s">
        <v>32</v>
      </c>
      <c r="B51" s="44"/>
      <c r="C51" s="68">
        <f t="shared" si="6"/>
        <v>74.492099322799092</v>
      </c>
      <c r="D51" s="44">
        <f t="shared" si="6"/>
        <v>97.575757575757578</v>
      </c>
      <c r="E51" s="68">
        <f t="shared" si="7"/>
        <v>2.4242424242424243</v>
      </c>
      <c r="F51" s="44">
        <f t="shared" si="8"/>
        <v>54.347826086956523</v>
      </c>
      <c r="G51" s="44">
        <f t="shared" si="9"/>
        <v>36.335403726708073</v>
      </c>
      <c r="H51" s="44">
        <f t="shared" si="10"/>
        <v>9.316770186335404</v>
      </c>
    </row>
    <row r="52" spans="1:9" x14ac:dyDescent="0.3">
      <c r="A52" s="17" t="s">
        <v>33</v>
      </c>
      <c r="B52" s="44"/>
      <c r="C52" s="68">
        <f t="shared" si="6"/>
        <v>74.096385542168676</v>
      </c>
      <c r="D52" s="44">
        <f t="shared" si="6"/>
        <v>97.560975609756099</v>
      </c>
      <c r="E52" s="68">
        <f t="shared" si="7"/>
        <v>2.4390243902439024</v>
      </c>
      <c r="F52" s="44">
        <f t="shared" si="8"/>
        <v>57.708333333333336</v>
      </c>
      <c r="G52" s="44">
        <f t="shared" si="9"/>
        <v>33.958333333333336</v>
      </c>
      <c r="H52" s="44">
        <f t="shared" si="10"/>
        <v>8.3333333333333339</v>
      </c>
    </row>
    <row r="53" spans="1:9" x14ac:dyDescent="0.3">
      <c r="A53" s="17" t="s">
        <v>34</v>
      </c>
      <c r="B53" s="44"/>
      <c r="C53" s="68">
        <f t="shared" si="6"/>
        <v>77.391304347826093</v>
      </c>
      <c r="D53" s="44">
        <f t="shared" si="6"/>
        <v>96.629213483146074</v>
      </c>
      <c r="E53" s="68">
        <f t="shared" si="7"/>
        <v>3.3707865168539324</v>
      </c>
      <c r="F53" s="44">
        <f t="shared" si="8"/>
        <v>51.744186046511629</v>
      </c>
      <c r="G53" s="44">
        <f t="shared" si="9"/>
        <v>38.372093023255815</v>
      </c>
      <c r="H53" s="44">
        <f t="shared" si="10"/>
        <v>9.8837209302325579</v>
      </c>
    </row>
    <row r="54" spans="1:9" x14ac:dyDescent="0.3">
      <c r="A54" s="17" t="s">
        <v>35</v>
      </c>
      <c r="B54" s="44"/>
      <c r="C54" s="68">
        <f t="shared" si="6"/>
        <v>82.885906040268452</v>
      </c>
      <c r="D54" s="44">
        <f t="shared" si="6"/>
        <v>93.927125506072869</v>
      </c>
      <c r="E54" s="68">
        <f t="shared" si="7"/>
        <v>6.0728744939271255</v>
      </c>
      <c r="F54" s="44">
        <f t="shared" si="8"/>
        <v>54.310344827586206</v>
      </c>
      <c r="G54" s="44">
        <f t="shared" si="9"/>
        <v>36.637931034482762</v>
      </c>
      <c r="H54" s="44">
        <f t="shared" si="10"/>
        <v>9.0517241379310338</v>
      </c>
    </row>
    <row r="55" spans="1:9" x14ac:dyDescent="0.3">
      <c r="A55" s="59" t="s">
        <v>36</v>
      </c>
      <c r="B55" s="71"/>
      <c r="C55" s="70">
        <f t="shared" si="6"/>
        <v>80.492424242424249</v>
      </c>
      <c r="D55" s="71">
        <f t="shared" si="6"/>
        <v>95.058823529411768</v>
      </c>
      <c r="E55" s="70">
        <f t="shared" si="7"/>
        <v>4.9411764705882355</v>
      </c>
      <c r="F55" s="71">
        <f t="shared" si="8"/>
        <v>53.21782178217822</v>
      </c>
      <c r="G55" s="71">
        <f t="shared" si="9"/>
        <v>37.376237623762378</v>
      </c>
      <c r="H55" s="71">
        <f t="shared" si="10"/>
        <v>9.4059405940594054</v>
      </c>
    </row>
    <row r="56" spans="1:9" x14ac:dyDescent="0.3">
      <c r="A56" s="59" t="s">
        <v>9</v>
      </c>
      <c r="B56" s="71"/>
      <c r="C56" s="70">
        <f t="shared" si="6"/>
        <v>75.263266570307664</v>
      </c>
      <c r="D56" s="71">
        <f t="shared" si="6"/>
        <v>98.271604938271608</v>
      </c>
      <c r="E56" s="70">
        <f t="shared" si="7"/>
        <v>1.728395061728395</v>
      </c>
      <c r="F56" s="71">
        <f t="shared" si="8"/>
        <v>54.606365159128977</v>
      </c>
      <c r="G56" s="71">
        <f t="shared" si="9"/>
        <v>34.952540480178669</v>
      </c>
      <c r="H56" s="71">
        <f t="shared" si="10"/>
        <v>10.44109436069235</v>
      </c>
      <c r="I56" s="44"/>
    </row>
    <row r="57" spans="1:9" x14ac:dyDescent="0.3">
      <c r="A57" s="17" t="s">
        <v>37</v>
      </c>
      <c r="B57" s="44"/>
      <c r="C57" s="68">
        <f t="shared" si="6"/>
        <v>75.751879699248121</v>
      </c>
      <c r="D57" s="44">
        <f t="shared" si="6"/>
        <v>98.511166253101734</v>
      </c>
      <c r="E57" s="68">
        <f t="shared" si="7"/>
        <v>1.4888337468982631</v>
      </c>
      <c r="F57" s="44">
        <f t="shared" si="8"/>
        <v>51.133501259445843</v>
      </c>
      <c r="G57" s="44">
        <f t="shared" si="9"/>
        <v>40.806045340050375</v>
      </c>
      <c r="H57" s="44">
        <f t="shared" si="10"/>
        <v>8.0604534005037785</v>
      </c>
    </row>
    <row r="58" spans="1:9" x14ac:dyDescent="0.3">
      <c r="A58" s="17" t="s">
        <v>38</v>
      </c>
      <c r="B58" s="44"/>
      <c r="C58" s="68">
        <f t="shared" si="6"/>
        <v>80.29661016949153</v>
      </c>
      <c r="D58" s="44">
        <f t="shared" si="6"/>
        <v>97.889182058047496</v>
      </c>
      <c r="E58" s="68">
        <f t="shared" si="7"/>
        <v>2.1108179419525066</v>
      </c>
      <c r="F58" s="44">
        <f t="shared" si="8"/>
        <v>47.708894878706197</v>
      </c>
      <c r="G58" s="44">
        <f t="shared" si="9"/>
        <v>46.900269541778975</v>
      </c>
      <c r="H58" s="44">
        <f t="shared" si="10"/>
        <v>5.3908355795148246</v>
      </c>
    </row>
    <row r="59" spans="1:9" x14ac:dyDescent="0.3">
      <c r="A59" s="59" t="s">
        <v>10</v>
      </c>
      <c r="B59" s="71"/>
      <c r="C59" s="70">
        <f t="shared" si="6"/>
        <v>77.888446215139439</v>
      </c>
      <c r="D59" s="71">
        <f t="shared" si="6"/>
        <v>98.209718670076725</v>
      </c>
      <c r="E59" s="70">
        <f t="shared" si="7"/>
        <v>1.7902813299232736</v>
      </c>
      <c r="F59" s="71">
        <f t="shared" si="8"/>
        <v>49.479166666666664</v>
      </c>
      <c r="G59" s="71">
        <f t="shared" si="9"/>
        <v>43.75</v>
      </c>
      <c r="H59" s="71">
        <f t="shared" si="10"/>
        <v>6.770833333333333</v>
      </c>
    </row>
    <row r="60" spans="1:9" x14ac:dyDescent="0.3">
      <c r="A60" s="17" t="s">
        <v>39</v>
      </c>
      <c r="B60" s="44"/>
      <c r="C60" s="68">
        <f t="shared" si="6"/>
        <v>87.600644122383258</v>
      </c>
      <c r="D60" s="44">
        <f t="shared" si="6"/>
        <v>97.242647058823536</v>
      </c>
      <c r="E60" s="68">
        <f t="shared" si="7"/>
        <v>2.7573529411764706</v>
      </c>
      <c r="F60" s="44">
        <f t="shared" si="8"/>
        <v>59.546313799621927</v>
      </c>
      <c r="G60" s="44">
        <f t="shared" si="9"/>
        <v>37.996219281663514</v>
      </c>
      <c r="H60" s="44">
        <f t="shared" si="10"/>
        <v>2.4574669187145557</v>
      </c>
    </row>
    <row r="61" spans="1:9" x14ac:dyDescent="0.3">
      <c r="A61" s="17" t="s">
        <v>40</v>
      </c>
      <c r="B61" s="44"/>
      <c r="C61" s="68">
        <f t="shared" si="6"/>
        <v>90.41353383458646</v>
      </c>
      <c r="D61" s="44">
        <f t="shared" si="6"/>
        <v>97.92099792099792</v>
      </c>
      <c r="E61" s="68">
        <f t="shared" si="7"/>
        <v>2.0790020790020791</v>
      </c>
      <c r="F61" s="44">
        <f t="shared" si="8"/>
        <v>68.365180467091292</v>
      </c>
      <c r="G61" s="44">
        <f t="shared" si="9"/>
        <v>27.813163481953289</v>
      </c>
      <c r="H61" s="44">
        <f t="shared" si="10"/>
        <v>3.8216560509554141</v>
      </c>
    </row>
    <row r="62" spans="1:9" x14ac:dyDescent="0.3">
      <c r="A62" s="17" t="s">
        <v>41</v>
      </c>
      <c r="B62" s="44"/>
      <c r="C62" s="68">
        <f t="shared" si="6"/>
        <v>89.5093062605753</v>
      </c>
      <c r="D62" s="44">
        <f t="shared" si="6"/>
        <v>98.109640831758028</v>
      </c>
      <c r="E62" s="68">
        <f t="shared" si="7"/>
        <v>1.890359168241966</v>
      </c>
      <c r="F62" s="44">
        <f t="shared" si="8"/>
        <v>76.493256262042394</v>
      </c>
      <c r="G62" s="44">
        <f t="shared" si="9"/>
        <v>20.809248554913296</v>
      </c>
      <c r="H62" s="44">
        <f t="shared" si="10"/>
        <v>2.6974951830443161</v>
      </c>
    </row>
    <row r="63" spans="1:9" x14ac:dyDescent="0.3">
      <c r="A63" s="59" t="s">
        <v>12</v>
      </c>
      <c r="B63" s="71"/>
      <c r="C63" s="70">
        <f t="shared" ref="C63:D77" si="11">C25*100/B25</f>
        <v>89.105504587155963</v>
      </c>
      <c r="D63" s="71">
        <f t="shared" si="11"/>
        <v>97.747747747747752</v>
      </c>
      <c r="E63" s="70">
        <f t="shared" si="7"/>
        <v>2.2522522522522523</v>
      </c>
      <c r="F63" s="71">
        <f t="shared" si="8"/>
        <v>68.071099407504931</v>
      </c>
      <c r="G63" s="71">
        <f t="shared" si="9"/>
        <v>28.966425279789334</v>
      </c>
      <c r="H63" s="71">
        <f t="shared" si="10"/>
        <v>2.9624753127057275</v>
      </c>
    </row>
    <row r="64" spans="1:9" x14ac:dyDescent="0.3">
      <c r="A64" s="17" t="s">
        <v>42</v>
      </c>
      <c r="B64" s="44"/>
      <c r="C64" s="68">
        <f t="shared" si="11"/>
        <v>90.441176470588232</v>
      </c>
      <c r="D64" s="44">
        <f t="shared" si="11"/>
        <v>100</v>
      </c>
      <c r="E64" s="68">
        <f t="shared" si="7"/>
        <v>0</v>
      </c>
      <c r="F64" s="44">
        <f t="shared" si="8"/>
        <v>48.373983739837399</v>
      </c>
      <c r="G64" s="44">
        <f t="shared" si="9"/>
        <v>46.341463414634148</v>
      </c>
      <c r="H64" s="44">
        <f t="shared" si="10"/>
        <v>5.2845528455284549</v>
      </c>
    </row>
    <row r="65" spans="1:8" x14ac:dyDescent="0.3">
      <c r="A65" s="17" t="s">
        <v>43</v>
      </c>
      <c r="B65" s="44"/>
      <c r="C65" s="68">
        <f t="shared" si="11"/>
        <v>80</v>
      </c>
      <c r="D65" s="44">
        <f t="shared" si="11"/>
        <v>98.275862068965523</v>
      </c>
      <c r="E65" s="68">
        <f t="shared" si="7"/>
        <v>1.7241379310344827</v>
      </c>
      <c r="F65" s="44">
        <f t="shared" si="8"/>
        <v>84.21052631578948</v>
      </c>
      <c r="G65" s="44">
        <f t="shared" si="9"/>
        <v>14.035087719298245</v>
      </c>
      <c r="H65" s="44">
        <f t="shared" si="10"/>
        <v>1.7543859649122806</v>
      </c>
    </row>
    <row r="66" spans="1:8" x14ac:dyDescent="0.3">
      <c r="A66" s="17" t="s">
        <v>44</v>
      </c>
      <c r="B66" s="44"/>
      <c r="C66" s="68">
        <f t="shared" si="11"/>
        <v>84.951456310679617</v>
      </c>
      <c r="D66" s="44">
        <f t="shared" si="11"/>
        <v>92</v>
      </c>
      <c r="E66" s="68">
        <f t="shared" si="7"/>
        <v>8</v>
      </c>
      <c r="F66" s="44">
        <f t="shared" si="8"/>
        <v>73.913043478260875</v>
      </c>
      <c r="G66" s="44">
        <f t="shared" si="9"/>
        <v>21.118012422360248</v>
      </c>
      <c r="H66" s="44">
        <f t="shared" si="10"/>
        <v>4.9689440993788816</v>
      </c>
    </row>
    <row r="67" spans="1:8" x14ac:dyDescent="0.3">
      <c r="A67" s="59" t="s">
        <v>45</v>
      </c>
      <c r="B67" s="71"/>
      <c r="C67" s="70">
        <f t="shared" si="11"/>
        <v>86.195826645264845</v>
      </c>
      <c r="D67" s="71">
        <f t="shared" si="11"/>
        <v>97.020484171322167</v>
      </c>
      <c r="E67" s="70">
        <f t="shared" si="7"/>
        <v>2.9795158286778398</v>
      </c>
      <c r="F67" s="71">
        <f t="shared" si="8"/>
        <v>64.107485604606524</v>
      </c>
      <c r="G67" s="71">
        <f t="shared" si="9"/>
        <v>31.477927063339731</v>
      </c>
      <c r="H67" s="71">
        <f t="shared" si="10"/>
        <v>4.4145873320537428</v>
      </c>
    </row>
    <row r="68" spans="1:8" x14ac:dyDescent="0.3">
      <c r="A68" s="17" t="s">
        <v>46</v>
      </c>
      <c r="B68" s="44"/>
      <c r="C68" s="68">
        <f t="shared" si="11"/>
        <v>82.911392405063296</v>
      </c>
      <c r="D68" s="44">
        <f t="shared" si="11"/>
        <v>97.709923664122144</v>
      </c>
      <c r="E68" s="68">
        <f t="shared" si="7"/>
        <v>2.2900763358778624</v>
      </c>
      <c r="F68" s="44">
        <f t="shared" si="8"/>
        <v>75</v>
      </c>
      <c r="G68" s="44">
        <f t="shared" si="9"/>
        <v>20.052083333333332</v>
      </c>
      <c r="H68" s="44">
        <f t="shared" si="10"/>
        <v>4.947916666666667</v>
      </c>
    </row>
    <row r="69" spans="1:8" x14ac:dyDescent="0.3">
      <c r="A69" s="17" t="s">
        <v>47</v>
      </c>
      <c r="B69" s="44"/>
      <c r="C69" s="68">
        <f t="shared" si="11"/>
        <v>82.773109243697476</v>
      </c>
      <c r="D69" s="44">
        <f t="shared" si="11"/>
        <v>97.969543147208128</v>
      </c>
      <c r="E69" s="68">
        <f t="shared" si="7"/>
        <v>2.030456852791878</v>
      </c>
      <c r="F69" s="44">
        <f t="shared" si="8"/>
        <v>62.176165803108809</v>
      </c>
      <c r="G69" s="44">
        <f t="shared" si="9"/>
        <v>28.497409326424872</v>
      </c>
      <c r="H69" s="44">
        <f t="shared" si="10"/>
        <v>9.3264248704663206</v>
      </c>
    </row>
    <row r="70" spans="1:8" x14ac:dyDescent="0.3">
      <c r="A70" s="59" t="s">
        <v>48</v>
      </c>
      <c r="B70" s="71"/>
      <c r="C70" s="70">
        <f t="shared" si="11"/>
        <v>82.865168539325836</v>
      </c>
      <c r="D70" s="71">
        <f t="shared" si="11"/>
        <v>97.79661016949153</v>
      </c>
      <c r="E70" s="70">
        <f t="shared" si="7"/>
        <v>2.2033898305084745</v>
      </c>
      <c r="F70" s="71">
        <f t="shared" si="8"/>
        <v>70.710571923743501</v>
      </c>
      <c r="G70" s="71">
        <f t="shared" si="9"/>
        <v>22.876949740034661</v>
      </c>
      <c r="H70" s="71">
        <f t="shared" si="10"/>
        <v>6.4124783362218372</v>
      </c>
    </row>
    <row r="71" spans="1:8" x14ac:dyDescent="0.3">
      <c r="A71" s="17" t="s">
        <v>49</v>
      </c>
      <c r="B71" s="44"/>
      <c r="C71" s="68">
        <f t="shared" si="11"/>
        <v>75.644028103044491</v>
      </c>
      <c r="D71" s="44">
        <f t="shared" si="11"/>
        <v>98.142414860681114</v>
      </c>
      <c r="E71" s="68">
        <f t="shared" si="7"/>
        <v>1.8575851393188854</v>
      </c>
      <c r="F71" s="44">
        <f t="shared" si="8"/>
        <v>64.98422712933754</v>
      </c>
      <c r="G71" s="44">
        <f t="shared" si="9"/>
        <v>32.176656151419557</v>
      </c>
      <c r="H71" s="44">
        <f t="shared" si="10"/>
        <v>2.8391167192429023</v>
      </c>
    </row>
    <row r="72" spans="1:8" x14ac:dyDescent="0.3">
      <c r="A72" s="17" t="s">
        <v>50</v>
      </c>
      <c r="B72" s="44"/>
      <c r="C72" s="68">
        <f t="shared" si="11"/>
        <v>83.650190114068437</v>
      </c>
      <c r="D72" s="44">
        <f t="shared" si="11"/>
        <v>97.954545454545453</v>
      </c>
      <c r="E72" s="68">
        <f t="shared" si="7"/>
        <v>2.0454545454545454</v>
      </c>
      <c r="F72" s="44">
        <f t="shared" si="8"/>
        <v>67.981438515081209</v>
      </c>
      <c r="G72" s="44">
        <f t="shared" si="9"/>
        <v>26.682134570765662</v>
      </c>
      <c r="H72" s="44">
        <f t="shared" si="10"/>
        <v>5.3364269141531322</v>
      </c>
    </row>
    <row r="73" spans="1:8" x14ac:dyDescent="0.3">
      <c r="A73" s="59" t="s">
        <v>15</v>
      </c>
      <c r="B73" s="71"/>
      <c r="C73" s="70">
        <f t="shared" si="11"/>
        <v>80.062959076600208</v>
      </c>
      <c r="D73" s="71">
        <f t="shared" si="11"/>
        <v>98.034076015727393</v>
      </c>
      <c r="E73" s="70">
        <f t="shared" si="7"/>
        <v>1.9659239842726082</v>
      </c>
      <c r="F73" s="71">
        <f t="shared" si="8"/>
        <v>66.711229946524071</v>
      </c>
      <c r="G73" s="71">
        <f t="shared" si="9"/>
        <v>29.010695187165776</v>
      </c>
      <c r="H73" s="71">
        <f t="shared" si="10"/>
        <v>4.2780748663101607</v>
      </c>
    </row>
    <row r="74" spans="1:8" x14ac:dyDescent="0.3">
      <c r="A74" s="17" t="s">
        <v>51</v>
      </c>
      <c r="B74" s="44"/>
      <c r="C74" s="68">
        <f t="shared" si="11"/>
        <v>81.458966565349542</v>
      </c>
      <c r="D74" s="44">
        <f t="shared" si="11"/>
        <v>98.880597014925371</v>
      </c>
      <c r="E74" s="68">
        <f t="shared" si="7"/>
        <v>1.1194029850746268</v>
      </c>
      <c r="F74" s="44">
        <f t="shared" si="8"/>
        <v>70</v>
      </c>
      <c r="G74" s="44">
        <f t="shared" si="9"/>
        <v>21.132075471698112</v>
      </c>
      <c r="H74" s="44">
        <f t="shared" si="10"/>
        <v>8.8679245283018862</v>
      </c>
    </row>
    <row r="75" spans="1:8" x14ac:dyDescent="0.3">
      <c r="A75" s="17" t="s">
        <v>52</v>
      </c>
      <c r="B75" s="44"/>
      <c r="C75" s="68">
        <f t="shared" si="11"/>
        <v>87.958883994126282</v>
      </c>
      <c r="D75" s="44">
        <f t="shared" si="11"/>
        <v>97.829716193656097</v>
      </c>
      <c r="E75" s="68">
        <f t="shared" si="7"/>
        <v>2.1702838063439067</v>
      </c>
      <c r="F75" s="44">
        <f t="shared" si="8"/>
        <v>41.296928327645048</v>
      </c>
      <c r="G75" s="44">
        <f t="shared" si="9"/>
        <v>54.607508532423211</v>
      </c>
      <c r="H75" s="44">
        <f t="shared" si="10"/>
        <v>4.0955631399317403</v>
      </c>
    </row>
    <row r="76" spans="1:8" ht="13.5" thickBot="1" x14ac:dyDescent="0.35">
      <c r="A76" s="59" t="s">
        <v>20</v>
      </c>
      <c r="B76" s="71"/>
      <c r="C76" s="70">
        <f t="shared" si="11"/>
        <v>87.051282051282058</v>
      </c>
      <c r="D76" s="71">
        <f t="shared" si="11"/>
        <v>97.790868924889537</v>
      </c>
      <c r="E76" s="70">
        <f t="shared" si="7"/>
        <v>2.2091310751104567</v>
      </c>
      <c r="F76" s="71">
        <f t="shared" si="8"/>
        <v>42.319277108433738</v>
      </c>
      <c r="G76" s="71">
        <f t="shared" si="9"/>
        <v>53.012048192771083</v>
      </c>
      <c r="H76" s="71">
        <f t="shared" si="10"/>
        <v>4.668674698795181</v>
      </c>
    </row>
    <row r="77" spans="1:8" x14ac:dyDescent="0.3">
      <c r="A77" s="21" t="s">
        <v>21</v>
      </c>
      <c r="B77" s="89"/>
      <c r="C77" s="90">
        <f t="shared" si="11"/>
        <v>80.352991820921218</v>
      </c>
      <c r="D77" s="41">
        <f t="shared" si="11"/>
        <v>97.942783670845387</v>
      </c>
      <c r="E77" s="90">
        <f t="shared" si="7"/>
        <v>2.0572163291546128</v>
      </c>
      <c r="F77" s="41">
        <f t="shared" si="8"/>
        <v>58.954162564270867</v>
      </c>
      <c r="G77" s="41">
        <f t="shared" si="9"/>
        <v>33.803741384968824</v>
      </c>
      <c r="H77" s="41">
        <f t="shared" si="10"/>
        <v>7.2420960507603107</v>
      </c>
    </row>
    <row r="79" spans="1:8" ht="15.5" x14ac:dyDescent="0.35">
      <c r="A79" s="25" t="s">
        <v>68</v>
      </c>
    </row>
    <row r="80" spans="1:8" s="16" customFormat="1" ht="13.5" thickBot="1" x14ac:dyDescent="0.35">
      <c r="A80" s="26" t="s">
        <v>23</v>
      </c>
      <c r="B80" s="28"/>
      <c r="C80" s="52" t="s">
        <v>3</v>
      </c>
      <c r="D80" s="28" t="s">
        <v>4</v>
      </c>
      <c r="E80" s="52" t="s">
        <v>5</v>
      </c>
      <c r="F80" s="28" t="s">
        <v>6</v>
      </c>
      <c r="G80" s="28" t="s">
        <v>7</v>
      </c>
      <c r="H80" s="28" t="s">
        <v>65</v>
      </c>
    </row>
    <row r="81" spans="1:8" x14ac:dyDescent="0.3">
      <c r="A81" s="17" t="s">
        <v>24</v>
      </c>
      <c r="B81" s="44"/>
      <c r="C81" s="68">
        <f>C43-'1979'!C43</f>
        <v>-0.54066533984469345</v>
      </c>
      <c r="D81" s="68">
        <f>D43-'1979'!D43</f>
        <v>-0.4863221884498472</v>
      </c>
      <c r="E81" s="68">
        <f>E43-'1979'!E43</f>
        <v>0.48632218844984809</v>
      </c>
      <c r="F81" s="68">
        <f>F43-'1979'!F43</f>
        <v>-3.7751370157292996</v>
      </c>
      <c r="G81" s="68">
        <f>G43-'1979'!G43</f>
        <v>0.26460016557159349</v>
      </c>
      <c r="H81" s="44">
        <f>H43</f>
        <v>7.3752711496746208</v>
      </c>
    </row>
    <row r="82" spans="1:8" x14ac:dyDescent="0.3">
      <c r="A82" s="17" t="s">
        <v>25</v>
      </c>
      <c r="B82" s="44"/>
      <c r="C82" s="68">
        <f>C44-'1979'!C44</f>
        <v>-0.46352225506575451</v>
      </c>
      <c r="D82" s="68">
        <f>D44-'1979'!D44</f>
        <v>0.1338314018471749</v>
      </c>
      <c r="E82" s="68">
        <f>E44-'1979'!E44</f>
        <v>-0.13383140184716735</v>
      </c>
      <c r="F82" s="68">
        <f>F44-'1979'!F44</f>
        <v>-1.5251193887297063</v>
      </c>
      <c r="G82" s="68">
        <f>G44-'1979'!G44</f>
        <v>1.0147086914995214</v>
      </c>
      <c r="H82" s="44">
        <f t="shared" ref="H82:H115" si="12">H44</f>
        <v>8.5333333333333332</v>
      </c>
    </row>
    <row r="83" spans="1:8" x14ac:dyDescent="0.3">
      <c r="A83" s="17" t="s">
        <v>26</v>
      </c>
      <c r="B83" s="44"/>
      <c r="C83" s="68">
        <f>C45-'1979'!C45</f>
        <v>3.5353535353535364</v>
      </c>
      <c r="D83" s="68">
        <f>D45-'1979'!D45</f>
        <v>-1.029411764705884</v>
      </c>
      <c r="E83" s="68">
        <f>E45-'1979'!E45</f>
        <v>1.0294117647058822</v>
      </c>
      <c r="F83" s="68">
        <f>F45-'1979'!F45</f>
        <v>3.7313432835820919</v>
      </c>
      <c r="G83" s="68">
        <f>G45-'1979'!G45</f>
        <v>-6.73555300420972</v>
      </c>
      <c r="H83" s="44">
        <f t="shared" si="12"/>
        <v>8.9743589743589745</v>
      </c>
    </row>
    <row r="84" spans="1:8" x14ac:dyDescent="0.3">
      <c r="A84" s="59" t="s">
        <v>27</v>
      </c>
      <c r="B84" s="71"/>
      <c r="C84" s="70">
        <f>C46-'1979'!C46</f>
        <v>0.19918580545383691</v>
      </c>
      <c r="D84" s="70">
        <f>D46-'1979'!D46</f>
        <v>-6.1259495221761995E-2</v>
      </c>
      <c r="E84" s="70">
        <f>E46-'1979'!E46</f>
        <v>6.125949522175933E-2</v>
      </c>
      <c r="F84" s="70">
        <f>F46-'1979'!F46</f>
        <v>-0.77793343521820191</v>
      </c>
      <c r="G84" s="70">
        <f>G46-'1979'!G46</f>
        <v>-0.13903039565291664</v>
      </c>
      <c r="H84" s="71">
        <f t="shared" si="12"/>
        <v>8.6092715231788084</v>
      </c>
    </row>
    <row r="85" spans="1:8" x14ac:dyDescent="0.3">
      <c r="A85" s="17" t="s">
        <v>28</v>
      </c>
      <c r="B85" s="44"/>
      <c r="C85" s="68">
        <f>C47-'1979'!C47</f>
        <v>2.4781981303720357</v>
      </c>
      <c r="D85" s="68">
        <f>D47-'1979'!D47</f>
        <v>-0.26374900369538068</v>
      </c>
      <c r="E85" s="68">
        <f>E47-'1979'!E47</f>
        <v>0.26374900369538434</v>
      </c>
      <c r="F85" s="68">
        <f>F47-'1979'!F47</f>
        <v>-0.33049353701527195</v>
      </c>
      <c r="G85" s="68">
        <f>G47-'1979'!G47</f>
        <v>-5.051410105757931</v>
      </c>
      <c r="H85" s="44">
        <f t="shared" si="12"/>
        <v>9.7297297297297298</v>
      </c>
    </row>
    <row r="86" spans="1:8" x14ac:dyDescent="0.3">
      <c r="A86" s="17" t="s">
        <v>29</v>
      </c>
      <c r="B86" s="44"/>
      <c r="C86" s="68">
        <f>C48-'1979'!C48</f>
        <v>0.81281658617032804</v>
      </c>
      <c r="D86" s="68">
        <f>D48-'1979'!D48</f>
        <v>1.284799707334912</v>
      </c>
      <c r="E86" s="68">
        <f>E48-'1979'!E48</f>
        <v>-1.2847997073349184</v>
      </c>
      <c r="F86" s="68">
        <f>F48-'1979'!F48</f>
        <v>0.82436386337823819</v>
      </c>
      <c r="G86" s="68">
        <f>G48-'1979'!G48</f>
        <v>-11.569299967657258</v>
      </c>
      <c r="H86" s="44">
        <f t="shared" si="12"/>
        <v>13.003663003663004</v>
      </c>
    </row>
    <row r="87" spans="1:8" x14ac:dyDescent="0.3">
      <c r="A87" s="17" t="s">
        <v>30</v>
      </c>
      <c r="B87" s="44"/>
      <c r="C87" s="68">
        <f>C49-'1979'!C49</f>
        <v>-0.14436479490242959</v>
      </c>
      <c r="D87" s="68">
        <f>D49-'1979'!D49</f>
        <v>-1.5640107206372278</v>
      </c>
      <c r="E87" s="68">
        <f>E49-'1979'!E49</f>
        <v>1.5640107206372265</v>
      </c>
      <c r="F87" s="68">
        <f>F49-'1979'!F49</f>
        <v>-1.4201611237347649</v>
      </c>
      <c r="G87" s="68">
        <f>G49-'1979'!G49</f>
        <v>-2.3115058872133822</v>
      </c>
      <c r="H87" s="44">
        <f t="shared" si="12"/>
        <v>16.595744680851062</v>
      </c>
    </row>
    <row r="88" spans="1:8" x14ac:dyDescent="0.3">
      <c r="A88" s="17" t="s">
        <v>31</v>
      </c>
      <c r="B88" s="44"/>
      <c r="C88" s="68">
        <f>C50-'1979'!C50</f>
        <v>1.5135526588040591</v>
      </c>
      <c r="D88" s="68">
        <f>D50-'1979'!D50</f>
        <v>1.3175646197319253</v>
      </c>
      <c r="E88" s="68">
        <f>E50-'1979'!E50</f>
        <v>-1.3175646197319231</v>
      </c>
      <c r="F88" s="68">
        <f>F50-'1979'!F50</f>
        <v>3.111571675302244</v>
      </c>
      <c r="G88" s="68">
        <f>G50-'1979'!G50</f>
        <v>-5.7713298791019056</v>
      </c>
      <c r="H88" s="44">
        <f t="shared" si="12"/>
        <v>9.3264248704663206</v>
      </c>
    </row>
    <row r="89" spans="1:8" x14ac:dyDescent="0.3">
      <c r="A89" s="17" t="s">
        <v>32</v>
      </c>
      <c r="B89" s="44"/>
      <c r="C89" s="68">
        <f>C51-'1979'!C51</f>
        <v>5.742099322799092</v>
      </c>
      <c r="D89" s="68">
        <f>D51-'1979'!D51</f>
        <v>-0.15151515151515582</v>
      </c>
      <c r="E89" s="68">
        <f>E51-'1979'!E51</f>
        <v>0.15151515151515138</v>
      </c>
      <c r="F89" s="68">
        <f>F51-'1979'!F51</f>
        <v>-2.1305792286580925</v>
      </c>
      <c r="G89" s="68">
        <f>G51-'1979'!G51</f>
        <v>-0.87389859887332477</v>
      </c>
      <c r="H89" s="44">
        <f t="shared" si="12"/>
        <v>9.316770186335404</v>
      </c>
    </row>
    <row r="90" spans="1:8" x14ac:dyDescent="0.3">
      <c r="A90" s="17" t="s">
        <v>33</v>
      </c>
      <c r="B90" s="44"/>
      <c r="C90" s="68">
        <f>C52-'1979'!C52</f>
        <v>-2.1429306971475626</v>
      </c>
      <c r="D90" s="68">
        <f>D52-'1979'!D52</f>
        <v>-0.19687192387618779</v>
      </c>
      <c r="E90" s="68">
        <f>E52-'1979'!E52</f>
        <v>0.19687192387618957</v>
      </c>
      <c r="F90" s="68">
        <f>F52-'1979'!F52</f>
        <v>-0.54854740061161777</v>
      </c>
      <c r="G90" s="68">
        <f>G52-'1979'!G52</f>
        <v>-0.90405198776758056</v>
      </c>
      <c r="H90" s="44">
        <f t="shared" si="12"/>
        <v>8.3333333333333339</v>
      </c>
    </row>
    <row r="91" spans="1:8" x14ac:dyDescent="0.3">
      <c r="A91" s="17" t="s">
        <v>34</v>
      </c>
      <c r="B91" s="44"/>
      <c r="C91" s="68">
        <f>C53-'1979'!C53</f>
        <v>1.6065509845973907</v>
      </c>
      <c r="D91" s="68">
        <f>D53-'1979'!D53</f>
        <v>-3.3707865168539257</v>
      </c>
      <c r="E91" s="68">
        <f>E53-'1979'!E53</f>
        <v>3.3707865168539324</v>
      </c>
      <c r="F91" s="68">
        <f>F53-'1979'!F53</f>
        <v>-6.243979633961743</v>
      </c>
      <c r="G91" s="68">
        <f>G53-'1979'!G53</f>
        <v>5.8277143250309607</v>
      </c>
      <c r="H91" s="44">
        <f t="shared" si="12"/>
        <v>9.8837209302325579</v>
      </c>
    </row>
    <row r="92" spans="1:8" x14ac:dyDescent="0.3">
      <c r="A92" s="17" t="s">
        <v>35</v>
      </c>
      <c r="B92" s="44"/>
      <c r="C92" s="68">
        <f>C54-'1979'!C54</f>
        <v>3.3895031625706054</v>
      </c>
      <c r="D92" s="68">
        <f>D54-'1979'!D54</f>
        <v>0.26196713503215108</v>
      </c>
      <c r="E92" s="68">
        <f>E54-'1979'!E54</f>
        <v>-0.26196713503215019</v>
      </c>
      <c r="F92" s="68">
        <f>F54-'1979'!F54</f>
        <v>-2.211394302848575</v>
      </c>
      <c r="G92" s="68">
        <f>G54-'1979'!G54</f>
        <v>-7.7044810927866081E-2</v>
      </c>
      <c r="H92" s="44">
        <f t="shared" si="12"/>
        <v>9.0517241379310338</v>
      </c>
    </row>
    <row r="93" spans="1:8" x14ac:dyDescent="0.3">
      <c r="A93" s="59" t="s">
        <v>36</v>
      </c>
      <c r="B93" s="71"/>
      <c r="C93" s="70">
        <f>C55-'1979'!C55</f>
        <v>2.6481128651787458</v>
      </c>
      <c r="D93" s="70">
        <f>D55-'1979'!D55</f>
        <v>-1.3514328808446407</v>
      </c>
      <c r="E93" s="70">
        <f>E55-'1979'!E55</f>
        <v>1.3514328808446456</v>
      </c>
      <c r="F93" s="70">
        <f>F55-'1979'!F55</f>
        <v>-3.9630292816515649</v>
      </c>
      <c r="G93" s="70">
        <f>G55-'1979'!G55</f>
        <v>2.5358120918474825</v>
      </c>
      <c r="H93" s="71">
        <f t="shared" si="12"/>
        <v>9.4059405940594054</v>
      </c>
    </row>
    <row r="94" spans="1:8" x14ac:dyDescent="0.3">
      <c r="A94" s="59" t="s">
        <v>9</v>
      </c>
      <c r="B94" s="71"/>
      <c r="C94" s="70">
        <f>C56-'1979'!C56</f>
        <v>0.80554191337982672</v>
      </c>
      <c r="D94" s="70">
        <f>D56-'1979'!D56</f>
        <v>-0.15288971095550608</v>
      </c>
      <c r="E94" s="70">
        <f>E56-'1979'!E56</f>
        <v>0.15288971095550563</v>
      </c>
      <c r="F94" s="70">
        <f>F56-'1979'!F56</f>
        <v>-0.90556477140560787</v>
      </c>
      <c r="G94" s="70">
        <f>G56-'1979'!G56</f>
        <v>-3.0722254515640088</v>
      </c>
      <c r="H94" s="71">
        <f t="shared" si="12"/>
        <v>10.44109436069235</v>
      </c>
    </row>
    <row r="95" spans="1:8" x14ac:dyDescent="0.3">
      <c r="A95" s="17" t="s">
        <v>37</v>
      </c>
      <c r="B95" s="44"/>
      <c r="C95" s="68">
        <f>C57-'1979'!C57</f>
        <v>-4.7982185325789857</v>
      </c>
      <c r="D95" s="68">
        <f>D57-'1979'!D57</f>
        <v>1.9258003994432045</v>
      </c>
      <c r="E95" s="68">
        <f>E57-'1979'!E57</f>
        <v>-1.9258003994432003</v>
      </c>
      <c r="F95" s="68">
        <f>F57-'1979'!F57</f>
        <v>0.12340024934483296</v>
      </c>
      <c r="G95" s="68">
        <f>G57-'1979'!G57</f>
        <v>-4.1434496094445734</v>
      </c>
      <c r="H95" s="44">
        <f t="shared" si="12"/>
        <v>8.0604534005037785</v>
      </c>
    </row>
    <row r="96" spans="1:8" x14ac:dyDescent="0.3">
      <c r="A96" s="17" t="s">
        <v>38</v>
      </c>
      <c r="B96" s="44"/>
      <c r="C96" s="68">
        <f>C58-'1979'!C58</f>
        <v>-4.3686166123659262</v>
      </c>
      <c r="D96" s="68">
        <f>D58-'1979'!D58</f>
        <v>-7.0001615421887209E-2</v>
      </c>
      <c r="E96" s="68">
        <f>E58-'1979'!E58</f>
        <v>7.0001615421894314E-2</v>
      </c>
      <c r="F96" s="68">
        <f>F58-'1979'!F58</f>
        <v>-4.8952717879604677</v>
      </c>
      <c r="G96" s="68">
        <f>G58-'1979'!G58</f>
        <v>1.8481862084456395</v>
      </c>
      <c r="H96" s="44">
        <f t="shared" si="12"/>
        <v>5.3908355795148246</v>
      </c>
    </row>
    <row r="97" spans="1:8" x14ac:dyDescent="0.3">
      <c r="A97" s="59" t="s">
        <v>10</v>
      </c>
      <c r="B97" s="71"/>
      <c r="C97" s="70">
        <f>C59-'1979'!C59</f>
        <v>-4.6218418507041861</v>
      </c>
      <c r="D97" s="70">
        <f>D59-'1979'!D59</f>
        <v>0.95286081471512318</v>
      </c>
      <c r="E97" s="70">
        <f>E59-'1979'!E59</f>
        <v>-0.95286081471513051</v>
      </c>
      <c r="F97" s="70">
        <f>F59-'1979'!F59</f>
        <v>-2.3157051282051313</v>
      </c>
      <c r="G97" s="70">
        <f>G59-'1979'!G59</f>
        <v>-1.25</v>
      </c>
      <c r="H97" s="71">
        <f t="shared" si="12"/>
        <v>6.770833333333333</v>
      </c>
    </row>
    <row r="98" spans="1:8" x14ac:dyDescent="0.3">
      <c r="A98" s="17" t="s">
        <v>39</v>
      </c>
      <c r="B98" s="44"/>
      <c r="C98" s="68">
        <f>C60-'1979'!C60</f>
        <v>1.0197617694420842</v>
      </c>
      <c r="D98" s="68">
        <f>D60-'1979'!D60</f>
        <v>-0.63421069064567348</v>
      </c>
      <c r="E98" s="68">
        <f>E60-'1979'!E60</f>
        <v>0.63421069064568503</v>
      </c>
      <c r="F98" s="68">
        <f>F60-'1979'!F60</f>
        <v>0.54414460222496075</v>
      </c>
      <c r="G98" s="68">
        <f>G60-'1979'!G60</f>
        <v>-0.6154943842800904</v>
      </c>
      <c r="H98" s="44">
        <f t="shared" si="12"/>
        <v>2.4574669187145557</v>
      </c>
    </row>
    <row r="99" spans="1:8" x14ac:dyDescent="0.3">
      <c r="A99" s="17" t="s">
        <v>40</v>
      </c>
      <c r="B99" s="44"/>
      <c r="C99" s="68">
        <f>C61-'1979'!C61</f>
        <v>3.328662985877969</v>
      </c>
      <c r="D99" s="68">
        <f>D61-'1979'!D61</f>
        <v>-1.0196800451037689</v>
      </c>
      <c r="E99" s="68">
        <f>E61-'1979'!E61</f>
        <v>1.019680045103774</v>
      </c>
      <c r="F99" s="68">
        <f>F61-'1979'!F61</f>
        <v>3.4829534863632432</v>
      </c>
      <c r="G99" s="68">
        <f>G61-'1979'!G61</f>
        <v>-5.1632819141923179</v>
      </c>
      <c r="H99" s="44">
        <f t="shared" si="12"/>
        <v>3.8216560509554141</v>
      </c>
    </row>
    <row r="100" spans="1:8" x14ac:dyDescent="0.3">
      <c r="A100" s="17" t="s">
        <v>41</v>
      </c>
      <c r="B100" s="44"/>
      <c r="C100" s="68">
        <f>C62-'1979'!C62</f>
        <v>-1.1832499142059305E-3</v>
      </c>
      <c r="D100" s="68">
        <f>D62-'1979'!D62</f>
        <v>0.45339083175802841</v>
      </c>
      <c r="E100" s="68">
        <f>E62-'1979'!E62</f>
        <v>-0.45339083175803396</v>
      </c>
      <c r="F100" s="68">
        <f>F62-'1979'!F62</f>
        <v>-0.5067437379576063</v>
      </c>
      <c r="G100" s="68">
        <f>G62-'1979'!G62</f>
        <v>-0.19075144508670405</v>
      </c>
      <c r="H100" s="44">
        <f t="shared" si="12"/>
        <v>2.6974951830443161</v>
      </c>
    </row>
    <row r="101" spans="1:8" x14ac:dyDescent="0.3">
      <c r="A101" s="59" t="s">
        <v>12</v>
      </c>
      <c r="B101" s="71"/>
      <c r="C101" s="70">
        <f>C63-'1979'!C63</f>
        <v>1.3491716559135085</v>
      </c>
      <c r="D101" s="70">
        <f>D63-'1979'!D63</f>
        <v>-0.39658214915947099</v>
      </c>
      <c r="E101" s="70">
        <f>E63-'1979'!E63</f>
        <v>0.39658214915946877</v>
      </c>
      <c r="F101" s="70">
        <f>F63-'1979'!F63</f>
        <v>0.84420865120240762</v>
      </c>
      <c r="G101" s="70">
        <f>G63-'1979'!G63</f>
        <v>-1.6358156165692108</v>
      </c>
      <c r="H101" s="71">
        <f t="shared" si="12"/>
        <v>2.9624753127057275</v>
      </c>
    </row>
    <row r="102" spans="1:8" x14ac:dyDescent="0.3">
      <c r="A102" s="17" t="s">
        <v>42</v>
      </c>
      <c r="B102" s="44"/>
      <c r="C102" s="68">
        <f>C64-'1979'!C64</f>
        <v>1.2938896488828107</v>
      </c>
      <c r="D102" s="68">
        <f>D64-'1979'!D64</f>
        <v>0.86956521739129755</v>
      </c>
      <c r="E102" s="68">
        <f>E64-'1979'!E64</f>
        <v>-0.86956521739130432</v>
      </c>
      <c r="F102" s="68">
        <f>F64-'1979'!F64</f>
        <v>3.6371416345742418</v>
      </c>
      <c r="G102" s="68">
        <f>G64-'1979'!G64</f>
        <v>-6.7287120239623448</v>
      </c>
      <c r="H102" s="44">
        <f t="shared" si="12"/>
        <v>5.2845528455284549</v>
      </c>
    </row>
    <row r="103" spans="1:8" x14ac:dyDescent="0.3">
      <c r="A103" s="17" t="s">
        <v>43</v>
      </c>
      <c r="B103" s="44"/>
      <c r="C103" s="68">
        <f>C65-'1979'!C65</f>
        <v>5.6410256410256352</v>
      </c>
      <c r="D103" s="68">
        <f>D65-'1979'!D65</f>
        <v>0</v>
      </c>
      <c r="E103" s="68">
        <f>E65-'1979'!E65</f>
        <v>0</v>
      </c>
      <c r="F103" s="68">
        <f>F65-'1979'!F65</f>
        <v>-1.7543859649122737</v>
      </c>
      <c r="G103" s="68">
        <f>G65-'1979'!G65</f>
        <v>1.7543859649122791</v>
      </c>
      <c r="H103" s="44">
        <f t="shared" si="12"/>
        <v>1.7543859649122806</v>
      </c>
    </row>
    <row r="104" spans="1:8" x14ac:dyDescent="0.3">
      <c r="A104" s="17" t="s">
        <v>44</v>
      </c>
      <c r="B104" s="44"/>
      <c r="C104" s="68">
        <f>C66-'1979'!C66</f>
        <v>-3.2838378069674405</v>
      </c>
      <c r="D104" s="68">
        <f>D66-'1979'!D66</f>
        <v>-6.3333333333333286</v>
      </c>
      <c r="E104" s="68">
        <f>E66-'1979'!E66</f>
        <v>6.333333333333333</v>
      </c>
      <c r="F104" s="68">
        <f>F66-'1979'!F66</f>
        <v>-2.9231147138295199</v>
      </c>
      <c r="G104" s="68">
        <f>G66-'1979'!G66</f>
        <v>0.77902937151279161</v>
      </c>
      <c r="H104" s="44">
        <f t="shared" si="12"/>
        <v>4.9689440993788816</v>
      </c>
    </row>
    <row r="105" spans="1:8" x14ac:dyDescent="0.3">
      <c r="A105" s="59" t="s">
        <v>45</v>
      </c>
      <c r="B105" s="71"/>
      <c r="C105" s="70">
        <f>C67-'1979'!C67</f>
        <v>1.0825580368505996</v>
      </c>
      <c r="D105" s="70">
        <f>D67-'1979'!D67</f>
        <v>-1.6487173495903846</v>
      </c>
      <c r="E105" s="70">
        <f>E67-'1979'!E67</f>
        <v>1.6487173495903873</v>
      </c>
      <c r="F105" s="70">
        <f>F67-'1979'!F67</f>
        <v>-0.63239878845706698</v>
      </c>
      <c r="G105" s="70">
        <f>G67-'1979'!G67</f>
        <v>-1.4700498152729828</v>
      </c>
      <c r="H105" s="71">
        <f t="shared" si="12"/>
        <v>4.4145873320537428</v>
      </c>
    </row>
    <row r="106" spans="1:8" x14ac:dyDescent="0.3">
      <c r="A106" s="17" t="s">
        <v>46</v>
      </c>
      <c r="B106" s="44"/>
      <c r="C106" s="68">
        <f>C68-'1979'!C68</f>
        <v>-2.4916577038691656</v>
      </c>
      <c r="D106" s="68">
        <f>D68-'1979'!D68</f>
        <v>-1.0145661317962293</v>
      </c>
      <c r="E106" s="68">
        <f>E68-'1979'!E68</f>
        <v>1.0145661317962298</v>
      </c>
      <c r="F106" s="68">
        <f>F68-'1979'!F68</f>
        <v>-10.012919896640824</v>
      </c>
      <c r="G106" s="68">
        <f>G68-'1979'!G68</f>
        <v>5.8401970284237716</v>
      </c>
      <c r="H106" s="44">
        <f t="shared" si="12"/>
        <v>4.947916666666667</v>
      </c>
    </row>
    <row r="107" spans="1:8" x14ac:dyDescent="0.3">
      <c r="A107" s="17" t="s">
        <v>47</v>
      </c>
      <c r="B107" s="44"/>
      <c r="C107" s="68">
        <f>C69-'1979'!C69</f>
        <v>1.6327583665044898</v>
      </c>
      <c r="D107" s="68">
        <f>D69-'1979'!D69</f>
        <v>3.3749485526135317</v>
      </c>
      <c r="E107" s="68">
        <f>E69-'1979'!E69</f>
        <v>-3.3749485526135272</v>
      </c>
      <c r="F107" s="68">
        <f>F69-'1979'!F69</f>
        <v>-0.68097705403404518</v>
      </c>
      <c r="G107" s="68">
        <f>G69-'1979'!G69</f>
        <v>-6.3597335307179819</v>
      </c>
      <c r="H107" s="44">
        <f t="shared" si="12"/>
        <v>9.3264248704663206</v>
      </c>
    </row>
    <row r="108" spans="1:8" x14ac:dyDescent="0.3">
      <c r="A108" s="59" t="s">
        <v>48</v>
      </c>
      <c r="B108" s="71"/>
      <c r="C108" s="70">
        <f>C70-'1979'!C70</f>
        <v>-1.1231866280686376</v>
      </c>
      <c r="D108" s="70">
        <f>D70-'1979'!D70</f>
        <v>0.39626354904092409</v>
      </c>
      <c r="E108" s="70">
        <f>E70-'1979'!E70</f>
        <v>-0.39626354904091876</v>
      </c>
      <c r="F108" s="70">
        <f>F70-'1979'!F70</f>
        <v>-7.403307079815221</v>
      </c>
      <c r="G108" s="70">
        <f>G70-'1979'!G70</f>
        <v>2.2363803450168689</v>
      </c>
      <c r="H108" s="71">
        <f t="shared" si="12"/>
        <v>6.4124783362218372</v>
      </c>
    </row>
    <row r="109" spans="1:8" x14ac:dyDescent="0.3">
      <c r="A109" s="17" t="s">
        <v>49</v>
      </c>
      <c r="B109" s="44"/>
      <c r="C109" s="68">
        <f>C71-'1979'!C71</f>
        <v>-0.25449198152210784</v>
      </c>
      <c r="D109" s="68">
        <f>D71-'1979'!D71</f>
        <v>0.37082711694851866</v>
      </c>
      <c r="E109" s="68">
        <f>E71-'1979'!E71</f>
        <v>-0.37082711694852422</v>
      </c>
      <c r="F109" s="68">
        <f>F71-'1979'!F71</f>
        <v>2.30616445127486</v>
      </c>
      <c r="G109" s="68">
        <f>G71-'1979'!G71</f>
        <v>-3.1509791762157704</v>
      </c>
      <c r="H109" s="44">
        <f t="shared" si="12"/>
        <v>2.8391167192429023</v>
      </c>
    </row>
    <row r="110" spans="1:8" x14ac:dyDescent="0.3">
      <c r="A110" s="17" t="s">
        <v>50</v>
      </c>
      <c r="B110" s="44"/>
      <c r="C110" s="68">
        <f>C72-'1979'!C72</f>
        <v>-0.62400343431866645</v>
      </c>
      <c r="D110" s="68">
        <f>D72-'1979'!D72</f>
        <v>-0.84928229665071342</v>
      </c>
      <c r="E110" s="68">
        <f>E72-'1979'!E72</f>
        <v>0.84928229665071764</v>
      </c>
      <c r="F110" s="68">
        <f>F72-'1979'!F72</f>
        <v>-2.9628714122795685</v>
      </c>
      <c r="G110" s="68">
        <f>G72-'1979'!G72</f>
        <v>0.28988275478503311</v>
      </c>
      <c r="H110" s="44">
        <f t="shared" si="12"/>
        <v>5.3364269141531322</v>
      </c>
    </row>
    <row r="111" spans="1:8" x14ac:dyDescent="0.3">
      <c r="A111" s="59" t="s">
        <v>15</v>
      </c>
      <c r="B111" s="71"/>
      <c r="C111" s="70">
        <f>C73-'1979'!C73</f>
        <v>-0.12279943733167897</v>
      </c>
      <c r="D111" s="70">
        <f>D73-'1979'!D73</f>
        <v>-0.29282231117093716</v>
      </c>
      <c r="E111" s="70">
        <f>E73-'1979'!E73</f>
        <v>0.29282231117093516</v>
      </c>
      <c r="F111" s="70">
        <f>F73-'1979'!F73</f>
        <v>-0.43536691211467371</v>
      </c>
      <c r="G111" s="70">
        <f>G73-'1979'!G73</f>
        <v>-1.4866870117871045</v>
      </c>
      <c r="H111" s="71">
        <f t="shared" si="12"/>
        <v>4.2780748663101607</v>
      </c>
    </row>
    <row r="112" spans="1:8" x14ac:dyDescent="0.3">
      <c r="A112" s="17" t="s">
        <v>51</v>
      </c>
      <c r="B112" s="44"/>
      <c r="C112" s="68">
        <f>C74-'1979'!C74</f>
        <v>5.7425261430267653</v>
      </c>
      <c r="D112" s="68">
        <f>D74-'1979'!D74</f>
        <v>2.4662543854432926</v>
      </c>
      <c r="E112" s="68">
        <f>E74-'1979'!E74</f>
        <v>-2.4662543854433014</v>
      </c>
      <c r="F112" s="68">
        <f>F74-'1979'!F74</f>
        <v>0.57851239669420806</v>
      </c>
      <c r="G112" s="68">
        <f>G74-'1979'!G74</f>
        <v>-3.661312958053955</v>
      </c>
      <c r="H112" s="44">
        <f t="shared" si="12"/>
        <v>8.8679245283018862</v>
      </c>
    </row>
    <row r="113" spans="1:8" x14ac:dyDescent="0.3">
      <c r="A113" s="17" t="s">
        <v>52</v>
      </c>
      <c r="B113" s="44"/>
      <c r="C113" s="68">
        <f>C75-'1979'!C75</f>
        <v>3.2227926959807718</v>
      </c>
      <c r="D113" s="68">
        <f>D75-'1979'!D75</f>
        <v>-1.4968831329432248</v>
      </c>
      <c r="E113" s="68">
        <f>E75-'1979'!E75</f>
        <v>1.4968831329432333</v>
      </c>
      <c r="F113" s="68">
        <f>F75-'1979'!F75</f>
        <v>-2.2623937062532562</v>
      </c>
      <c r="G113" s="68">
        <f>G75-'1979'!G75</f>
        <v>0.37022039682999264</v>
      </c>
      <c r="H113" s="44">
        <f t="shared" si="12"/>
        <v>4.0955631399317403</v>
      </c>
    </row>
    <row r="114" spans="1:8" ht="13.5" thickBot="1" x14ac:dyDescent="0.35">
      <c r="A114" s="59" t="s">
        <v>20</v>
      </c>
      <c r="B114" s="71"/>
      <c r="C114" s="70">
        <f>C76-'1979'!C76</f>
        <v>3.1476065126255293</v>
      </c>
      <c r="D114" s="70">
        <f>D76-'1979'!D76</f>
        <v>-1.4538440660470258</v>
      </c>
      <c r="E114" s="70">
        <f>E76-'1979'!E76</f>
        <v>1.4538440660470124</v>
      </c>
      <c r="F114" s="70">
        <f>F76-'1979'!F76</f>
        <v>-1.5163393299224239</v>
      </c>
      <c r="G114" s="70">
        <f>G76-'1979'!G76</f>
        <v>-0.56481634299755967</v>
      </c>
      <c r="H114" s="71">
        <f t="shared" si="12"/>
        <v>4.668674698795181</v>
      </c>
    </row>
    <row r="115" spans="1:8" x14ac:dyDescent="0.3">
      <c r="A115" s="21" t="s">
        <v>21</v>
      </c>
      <c r="B115" s="89"/>
      <c r="C115" s="90">
        <f>C77-'1979'!C77</f>
        <v>0.67221707199725245</v>
      </c>
      <c r="D115" s="90">
        <f>D77-'1979'!D77</f>
        <v>-9.9079934826463045E-2</v>
      </c>
      <c r="E115" s="90">
        <f>E77-'1979'!E77</f>
        <v>9.9079934826456162E-2</v>
      </c>
      <c r="F115" s="90">
        <f>F77-'1979'!F77</f>
        <v>-1.0894554338925886</v>
      </c>
      <c r="G115" s="90">
        <f>G77-'1979'!G77</f>
        <v>-1.9515386884930663</v>
      </c>
      <c r="H115" s="41">
        <f t="shared" si="12"/>
        <v>7.2420960507603107</v>
      </c>
    </row>
  </sheetData>
  <sheetProtection password="DD41" sheet="1" objects="1" scenarios="1" selectLockedCells="1" selectUnlockedCells="1"/>
  <phoneticPr fontId="0" type="noConversion"/>
  <pageMargins left="0.78740157499999996" right="0.78740157499999996" top="0.984251969" bottom="0.984251969" header="0.4921259845" footer="0.4921259845"/>
  <pageSetup paperSize="9" scale="98" orientation="portrait" horizontalDpi="300" verticalDpi="300" r:id="rId1"/>
  <headerFooter alignWithMargins="0"/>
  <rowBreaks count="2" manualBreakCount="2">
    <brk id="40" max="16383" man="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2020</vt:lpstr>
      <vt:lpstr>Entwicklung</vt:lpstr>
      <vt:lpstr>2014</vt:lpstr>
      <vt:lpstr>2009</vt:lpstr>
      <vt:lpstr>2004</vt:lpstr>
      <vt:lpstr>1999</vt:lpstr>
      <vt:lpstr>1994</vt:lpstr>
      <vt:lpstr>1989</vt:lpstr>
      <vt:lpstr>1984</vt:lpstr>
      <vt:lpstr>1979</vt:lpstr>
      <vt:lpstr>1975</vt:lpstr>
      <vt:lpstr>1970</vt:lpstr>
      <vt:lpstr>Hinweise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Schepke</dc:creator>
  <cp:lastModifiedBy>Frank Schepke</cp:lastModifiedBy>
  <cp:lastPrinted>2004-03-22T19:32:00Z</cp:lastPrinted>
  <dcterms:created xsi:type="dcterms:W3CDTF">2004-03-06T12:04:34Z</dcterms:created>
  <dcterms:modified xsi:type="dcterms:W3CDTF">2020-12-01T20:30:10Z</dcterms:modified>
</cp:coreProperties>
</file>